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Z:\AGA-AFFAIRES EN COURS\24-02 24-03 FRPVC 4MAISONS ET REHAB DIF 260115\24-02 24-03 FRPVC 4MAISONS ET REHAB DPGF TF 01 4 MAISONS\"/>
    </mc:Choice>
  </mc:AlternateContent>
  <xr:revisionPtr revIDLastSave="0" documentId="13_ncr:1_{21BE0B60-F080-4D76-B464-34D7AC316378}" xr6:coauthVersionLast="47" xr6:coauthVersionMax="47" xr10:uidLastSave="{00000000-0000-0000-0000-000000000000}"/>
  <bookViews>
    <workbookView xWindow="-120" yWindow="-120" windowWidth="29040" windowHeight="16440" xr2:uid="{00000000-000D-0000-FFFF-FFFF00000000}"/>
  </bookViews>
  <sheets>
    <sheet name="Garde" sheetId="17" r:id="rId1"/>
    <sheet name="RECAP" sheetId="14" r:id="rId2"/>
    <sheet name="CDB" sheetId="15" r:id="rId3"/>
  </sheets>
  <definedNames>
    <definedName name="_Toc154896577" localSheetId="2">CDB!#REF!</definedName>
    <definedName name="_Toc210552005" localSheetId="2">CDB!$B$6</definedName>
    <definedName name="_Toc210552005" localSheetId="1">RECAP!$C$6</definedName>
    <definedName name="_Toc210552007" localSheetId="2">CDB!#REF!</definedName>
    <definedName name="_Toc210552007" localSheetId="1">RECAP!#REF!</definedName>
    <definedName name="_Toc210552008" localSheetId="2">CDB!#REF!</definedName>
    <definedName name="_Toc210552008" localSheetId="1">RECAP!#REF!</definedName>
    <definedName name="_Toc210552009" localSheetId="2">CDB!#REF!</definedName>
    <definedName name="_Toc210552009" localSheetId="1">RECAP!#REF!</definedName>
    <definedName name="_Toc210552010" localSheetId="2">CDB!#REF!</definedName>
    <definedName name="_Toc210552010" localSheetId="1">RECAP!#REF!</definedName>
    <definedName name="_Toc210552011" localSheetId="2">CDB!#REF!</definedName>
    <definedName name="_Toc210552011" localSheetId="1">RECAP!#REF!</definedName>
    <definedName name="_Toc210552012" localSheetId="2">CDB!#REF!</definedName>
    <definedName name="_Toc210552012" localSheetId="1">RECAP!#REF!</definedName>
    <definedName name="_Toc210552013" localSheetId="2">CDB!#REF!</definedName>
    <definedName name="_Toc210552013" localSheetId="1">RECAP!#REF!</definedName>
    <definedName name="_Toc245203278" localSheetId="2">CDB!#REF!</definedName>
    <definedName name="_Toc380509305" localSheetId="2">CDB!#REF!</definedName>
    <definedName name="_xlnm.Print_Titles" localSheetId="2">CDB!$1:$4</definedName>
    <definedName name="Print_Area" localSheetId="2">CDB!$A$1:$F$320</definedName>
    <definedName name="Print_Area" localSheetId="0">Garde!$A$1:$J$50</definedName>
    <definedName name="Print_Area" localSheetId="1">RECAP!$A$1:$J$17</definedName>
    <definedName name="Print_Titles" localSheetId="2">CDB!$1:$4</definedName>
    <definedName name="Print_Titles" localSheetId="1">RECAP!$1:$5</definedName>
    <definedName name="_xlnm.Print_Area" localSheetId="2">CDB!$A$1:$F$323</definedName>
    <definedName name="_xlnm.Print_Area" localSheetId="0">Garde!$A$1:$J$51</definedName>
    <definedName name="_xlnm.Print_Area" localSheetId="1">RECAP!$A$1:$J$39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9" i="14" l="1"/>
  <c r="C19" i="14"/>
  <c r="E10" i="14"/>
  <c r="C10" i="14"/>
  <c r="E9" i="14"/>
  <c r="C9" i="14"/>
  <c r="E8" i="14"/>
  <c r="C8" i="14"/>
  <c r="B80" i="15"/>
  <c r="B40" i="15"/>
  <c r="B34" i="15"/>
  <c r="B28" i="15"/>
  <c r="A2" i="15"/>
  <c r="H21" i="14"/>
  <c r="F323" i="15"/>
  <c r="F316" i="15"/>
  <c r="B226" i="15"/>
  <c r="B199" i="15"/>
  <c r="B182" i="15"/>
  <c r="B130" i="15"/>
  <c r="B25" i="15"/>
  <c r="B16" i="15"/>
  <c r="F314" i="15"/>
  <c r="B6" i="15" l="1"/>
  <c r="B1" i="15"/>
  <c r="A1" i="15"/>
  <c r="B275" i="15" l="1"/>
  <c r="B253" i="15" l="1"/>
  <c r="B179" i="15"/>
  <c r="B173" i="15"/>
  <c r="B164" i="15"/>
  <c r="B156" i="15"/>
  <c r="B144" i="15"/>
  <c r="B141" i="15"/>
  <c r="B138" i="15"/>
  <c r="B136" i="15"/>
  <c r="B127" i="15"/>
  <c r="B124" i="15"/>
  <c r="B121" i="15"/>
  <c r="B83" i="15"/>
  <c r="B77" i="15"/>
  <c r="B49" i="15"/>
  <c r="B43" i="15"/>
  <c r="B37" i="15"/>
  <c r="B31" i="15"/>
  <c r="B22" i="15"/>
  <c r="B19" i="15"/>
  <c r="B13" i="15"/>
  <c r="B10" i="15"/>
  <c r="B7" i="15"/>
  <c r="B2" i="15" l="1"/>
  <c r="H13" i="14" l="1"/>
  <c r="F178" i="15" l="1"/>
  <c r="F135" i="15"/>
  <c r="E7" i="14" l="1"/>
  <c r="C7" i="14"/>
  <c r="E46" i="15" s="1"/>
</calcChain>
</file>

<file path=xl/sharedStrings.xml><?xml version="1.0" encoding="utf-8"?>
<sst xmlns="http://schemas.openxmlformats.org/spreadsheetml/2006/main" count="461" uniqueCount="238">
  <si>
    <t>Désignation des prestations</t>
  </si>
  <si>
    <t>Chap.</t>
  </si>
  <si>
    <t>U</t>
  </si>
  <si>
    <t>Quantités</t>
  </si>
  <si>
    <t>P.T. HT en €</t>
  </si>
  <si>
    <t>RECAPITULATIF</t>
  </si>
  <si>
    <t>Chapitre</t>
  </si>
  <si>
    <t>Désignation</t>
  </si>
  <si>
    <t>Montant total en € H.T.</t>
  </si>
  <si>
    <t>51370 CHAMPIGNY</t>
  </si>
  <si>
    <t>Maître d'Ouvrage :</t>
  </si>
  <si>
    <t>MCI Thermiques</t>
  </si>
  <si>
    <t>Tél. : 03.26.49.03.23 - Fax : 03.26.49.03.65</t>
  </si>
  <si>
    <t>Email : info@mci-thermiques.com</t>
  </si>
  <si>
    <t>Opération :</t>
  </si>
  <si>
    <t>Document :</t>
  </si>
  <si>
    <t>Phase :</t>
  </si>
  <si>
    <t>4.1</t>
  </si>
  <si>
    <t>Montant T.V.A. (20%) :</t>
  </si>
  <si>
    <t>Réalisation d'une désinfection et d'un rinçage des réseaux avant mise en service.</t>
  </si>
  <si>
    <t>PM</t>
  </si>
  <si>
    <t>Ens</t>
  </si>
  <si>
    <t>ml</t>
  </si>
  <si>
    <t>Suivant description du CCTP.</t>
  </si>
  <si>
    <t xml:space="preserve">Suivant description du CCTP. </t>
  </si>
  <si>
    <t>Caissons d'extraction</t>
  </si>
  <si>
    <t>Boîtiers à encastrer</t>
  </si>
  <si>
    <t>Baignoire</t>
  </si>
  <si>
    <t>Détail chiffré des mesures réglementaires permettant d’assurer la sécurité et l’hygiène du chantier conformément à l’article L232 du code du travail.</t>
  </si>
  <si>
    <t>Nettoyage de chantier suivant description du CCTP.</t>
  </si>
  <si>
    <t>Réalisation d’un D.O.E regroupant l'ensemble des documents suivant description du CCTP.</t>
  </si>
  <si>
    <t>Réalisation de l’ensemble des plans de réservations suivant description du CCTP.</t>
  </si>
  <si>
    <t>Réalisation de l’ensemble des études d'exécution conformément aux prescriptions du CCTP..</t>
  </si>
  <si>
    <t>Montant total en € H.T. du chapitre</t>
  </si>
  <si>
    <t>Robinets de vidange,</t>
  </si>
  <si>
    <t>Armoires techniques à encastrer ou en applique pour pose des collecteurs suivant description CCTP.</t>
  </si>
  <si>
    <t>Suivant description CCTP, tubes PER avec BAO fourreautés, noyés dans la dalle à partir des collecteurs modulaires :</t>
  </si>
  <si>
    <t>Autres DN</t>
  </si>
  <si>
    <t>Boîtiers en matière synthétique, insensible à la corrosion, recevant les tubes PER pré gainés pour l’encastrement de ces tubes dans les cloisons ou le sol.</t>
  </si>
  <si>
    <t>Sorties de sol suivant description CCTP.</t>
  </si>
  <si>
    <t>Manchettes de protection entre la sortie de sol et le radiateur description CCTP.</t>
  </si>
  <si>
    <t>Pot de terminaison avec purgeur + vanne d'isolement,</t>
  </si>
  <si>
    <t>Vannes d'isolement à boisseau sphérique sur le raccordement aux réseaux Aller et Retour principaux,</t>
  </si>
  <si>
    <t>Robinets sur chaque raccordement PER.</t>
  </si>
  <si>
    <t>Ø13/16</t>
  </si>
  <si>
    <t>Ø16/20</t>
  </si>
  <si>
    <t>Distributions terminales apparentes en tube cuivre écroui ou par cannes en inox.</t>
  </si>
  <si>
    <t>Robinets simple réglage</t>
  </si>
  <si>
    <t>Fourniture et la pose de robinets simple réglage suivant description CCTP.</t>
  </si>
  <si>
    <t>Robinets thermostatiques</t>
  </si>
  <si>
    <t>Fourniture et la pose de robinets thermostatiques  suivant description CCTP.</t>
  </si>
  <si>
    <t>Dispositif de réglage et de vidange des émetteurs</t>
  </si>
  <si>
    <r>
      <t>Fourniture et la pose de tés ou coudes de réglage et de</t>
    </r>
    <r>
      <rPr>
        <u/>
        <sz val="8"/>
        <color indexed="8"/>
        <rFont val="Arial"/>
        <family val="2"/>
      </rPr>
      <t xml:space="preserve"> vidanges manuelles</t>
    </r>
    <r>
      <rPr>
        <sz val="8"/>
        <color indexed="8"/>
        <rFont val="Arial"/>
        <family val="2"/>
      </rPr>
      <t xml:space="preserve"> suivant description CCTP.</t>
    </r>
  </si>
  <si>
    <t>Purgeurs d'air</t>
  </si>
  <si>
    <t>Fourniture et la pose de purgeurs suivant description CCTP.</t>
  </si>
  <si>
    <r>
      <t xml:space="preserve">Radiateurs panneaux suivant description du CCTP </t>
    </r>
    <r>
      <rPr>
        <b/>
        <sz val="8"/>
        <color indexed="8"/>
        <rFont val="Arial"/>
        <family val="2"/>
      </rPr>
      <t>(liste détaillé à transmettre).</t>
    </r>
  </si>
  <si>
    <r>
      <t xml:space="preserve">Radiateurs sèche serviette suivant description du CCTP </t>
    </r>
    <r>
      <rPr>
        <b/>
        <sz val="8"/>
        <color indexed="8"/>
        <rFont val="Arial"/>
        <family val="2"/>
      </rPr>
      <t>(liste détaillé à transmettre).</t>
    </r>
  </si>
  <si>
    <t>Fourniture des entrées d'air au lot menuiseries extérieures suivant description du CCTP.</t>
  </si>
  <si>
    <t>Fourniture d'un plan d'implantation des entrées d'air avec indication des références et localisation des détalonnages de portes souhaités.</t>
  </si>
  <si>
    <t>Rejets d'air des caissons</t>
  </si>
  <si>
    <t>Rejets d'air suivant description CCTP.</t>
  </si>
  <si>
    <t>Alimentations électriques des caissons d'extraction de VMC</t>
  </si>
  <si>
    <t>Fourniture et pose d'un interrupteur de sécurité et d'un pressostat différentiel d'air sur chaque caisson.</t>
  </si>
  <si>
    <t>Raccordements électriques des caissons à partir des câbles laissés en attente par le lot électricité.</t>
  </si>
  <si>
    <t>Diam. 125</t>
  </si>
  <si>
    <t>Diam. 160</t>
  </si>
  <si>
    <t>Autres Diamètres</t>
  </si>
  <si>
    <t>Réalisation d'un autocontrôle des installations de VMC basé sur la méthode DIAGVENT de niveau 2, y compris fourniture d'un rapport suivant description du CCTP.</t>
  </si>
  <si>
    <t>Pour mémoire.</t>
  </si>
  <si>
    <t>P.M.</t>
  </si>
  <si>
    <t>DN25</t>
  </si>
  <si>
    <t>DN32</t>
  </si>
  <si>
    <t>DN40</t>
  </si>
  <si>
    <t>DN50</t>
  </si>
  <si>
    <t>DN63</t>
  </si>
  <si>
    <t xml:space="preserve">Ens </t>
  </si>
  <si>
    <t>Accessoires sur les réseaux EF</t>
  </si>
  <si>
    <t>Accessoires sur les réseaux</t>
  </si>
  <si>
    <t xml:space="preserve"> DN 40 ………...……………………………………..</t>
  </si>
  <si>
    <t xml:space="preserve"> DN 50 ………...……………………………………..</t>
  </si>
  <si>
    <t xml:space="preserve"> DN 63 ………...……………………………………..</t>
  </si>
  <si>
    <t xml:space="preserve"> DN 80 ………...……………………………………..</t>
  </si>
  <si>
    <t xml:space="preserve"> DN 90 ………...……………………………………..</t>
  </si>
  <si>
    <t xml:space="preserve"> DN 100 ………...……………………………………..</t>
  </si>
  <si>
    <t xml:space="preserve"> DN 110 ………...……………………………………..</t>
  </si>
  <si>
    <t xml:space="preserve"> Autres DN ……………………………………………</t>
  </si>
  <si>
    <t xml:space="preserve"> DN 32 ………...……………………………………..</t>
  </si>
  <si>
    <t>Ventilation de chute</t>
  </si>
  <si>
    <t>Logements</t>
  </si>
  <si>
    <t>Deux robinets EF par logement et deux EU destinés aux lave-linge et lave-vaisselle (à proximité des branchements électriques).</t>
  </si>
  <si>
    <t>Création de ventilation de chute en tube PVC Me, à raccorder sur les attentes en toiture du lot couverture :</t>
  </si>
  <si>
    <t>Etanchéité entre appareils sanitaires et parois par application d'un joint silicone suivant description du CCTP.</t>
  </si>
  <si>
    <t xml:space="preserve">Douche </t>
  </si>
  <si>
    <t>P.U. HT en €</t>
  </si>
  <si>
    <t>Fourniture et pose de collecteurs modulaires en laiton suivant description du CCTP :</t>
  </si>
  <si>
    <r>
      <t xml:space="preserve">C.D.B. </t>
    </r>
    <r>
      <rPr>
        <sz val="6"/>
        <color indexed="8"/>
        <rFont val="Arial"/>
        <family val="2"/>
        <charset val="204"/>
      </rPr>
      <t>Cadre de Bordereau</t>
    </r>
  </si>
  <si>
    <t>Date :</t>
  </si>
  <si>
    <t>Indice :</t>
  </si>
  <si>
    <t>Vanne d'arrêt générale</t>
  </si>
  <si>
    <t>Filtre à tamis avec robinets d'isolement et de by-pass</t>
  </si>
  <si>
    <t>Compteur divisionnaire à émission</t>
  </si>
  <si>
    <t>Vanne d'arrêt après compteur</t>
  </si>
  <si>
    <t>Nature des réseaux EU/EV</t>
  </si>
  <si>
    <t>Parc d'affaires Reims Champigny - Allée Jean Marie Amelin - Bât C</t>
  </si>
  <si>
    <t>BET Fluides :</t>
  </si>
  <si>
    <t>Les quantités du présent bordereau sont fournies à titre indicatif, chaque entreprise est tenue de les vérifier et de rectifier toute erreur ou omission. L'entreprise devra répondre aux besoins exprimés dans le C.C.T.P. sans qu'elle puisse se prévaloir d'une omission dans les présents documents.</t>
  </si>
  <si>
    <t>Divers</t>
  </si>
  <si>
    <t>Siphons de sol</t>
  </si>
  <si>
    <t>Raccordement des siphons de sol sur les réseaux d’évacuation</t>
  </si>
  <si>
    <t>ETUDE</t>
  </si>
  <si>
    <t>ens</t>
  </si>
  <si>
    <t>Rosaces de finition aux traversées de parois</t>
  </si>
  <si>
    <r>
      <t xml:space="preserve">Fourniture et pose de thermostat d'ambiance </t>
    </r>
    <r>
      <rPr>
        <sz val="8"/>
        <color indexed="8"/>
        <rFont val="Arial"/>
        <family val="2"/>
      </rPr>
      <t>suivant description du CCTP.</t>
    </r>
  </si>
  <si>
    <r>
      <t xml:space="preserve">Bouches </t>
    </r>
    <r>
      <rPr>
        <sz val="8"/>
        <color indexed="8"/>
        <rFont val="Arial"/>
        <family val="2"/>
      </rPr>
      <t>Cuisine</t>
    </r>
  </si>
  <si>
    <r>
      <t xml:space="preserve">Bouches </t>
    </r>
    <r>
      <rPr>
        <sz val="8"/>
        <color indexed="8"/>
        <rFont val="Arial"/>
        <family val="2"/>
      </rPr>
      <t>Salle de bains</t>
    </r>
  </si>
  <si>
    <r>
      <t xml:space="preserve">Bouches </t>
    </r>
    <r>
      <rPr>
        <sz val="8"/>
        <color indexed="8"/>
        <rFont val="Arial"/>
        <family val="2"/>
      </rPr>
      <t>Salle de bains/WC</t>
    </r>
  </si>
  <si>
    <r>
      <t xml:space="preserve">Bouches </t>
    </r>
    <r>
      <rPr>
        <sz val="8"/>
        <color indexed="8"/>
        <rFont val="Arial"/>
        <family val="2"/>
      </rPr>
      <t>WC</t>
    </r>
  </si>
  <si>
    <r>
      <t xml:space="preserve">Bouches </t>
    </r>
    <r>
      <rPr>
        <sz val="8"/>
        <color indexed="8"/>
        <rFont val="Arial"/>
        <family val="2"/>
      </rPr>
      <t>Salle d'eau</t>
    </r>
  </si>
  <si>
    <t>Trappons de ramonage sur conduits collecteurs en terrasse.</t>
  </si>
  <si>
    <t>Fourniture et pose à chaque pénétration d'une ligne d'alimentation générale conformément au CCTP :</t>
  </si>
  <si>
    <t>Clapet anti-retour EA</t>
  </si>
  <si>
    <t>Suivant description du CCTP</t>
  </si>
  <si>
    <t>Raccordements de type séparatif des vidanges de l'ensemble des appareils sanitaires (chutes verticales) en tube PVC NF Me, y compris tés de tringlage, raccords, supportages, suivant description du CCTP.</t>
  </si>
  <si>
    <t>Fourniture de renforts dans les cloisons.</t>
  </si>
  <si>
    <t>Robinets de puisage</t>
  </si>
  <si>
    <t>suivant description CCTP</t>
  </si>
  <si>
    <t>Montant total du lot en € H.T. :</t>
  </si>
  <si>
    <t>Montant T.V.A. (20,0%) :</t>
  </si>
  <si>
    <t>Montant total du lot en € T.T.C. :</t>
  </si>
  <si>
    <t>51100 REIMS</t>
  </si>
  <si>
    <t>Construction de 4 maisons individuelles rue Paul Vaillant Couturier à Reims</t>
  </si>
  <si>
    <t>Lot 07 : Chauffage, VMC et Plomberie</t>
  </si>
  <si>
    <t>Chauffage, VMC et Plomberie</t>
  </si>
  <si>
    <t>Lot 07</t>
  </si>
  <si>
    <t>Réseaux d'alimentation des émetteurs de chaleur</t>
  </si>
  <si>
    <t>Emetteurs de chaleur</t>
  </si>
  <si>
    <t>Fourniture et pose de caissons d'extractions, y compris plots anti vibratiles, dallettes béton et toutes sujétions conformément au CCTP.</t>
  </si>
  <si>
    <t>Fourniture et pose de bouches d'extraction conformément au CCTP :</t>
  </si>
  <si>
    <t>Diam. 80</t>
  </si>
  <si>
    <r>
      <t>Réseau de gaines</t>
    </r>
    <r>
      <rPr>
        <sz val="8"/>
        <color indexed="8"/>
        <rFont val="Arial"/>
        <family val="2"/>
      </rPr>
      <t xml:space="preserve"> suivant description du CCTP.</t>
    </r>
  </si>
  <si>
    <t>Réseau enterré en tube PEHD bandes bleues depuis les raccordements dans les regards AEP concessionnaire jusqu'aux débouchés dans les logements :</t>
  </si>
  <si>
    <t>Réseaux en tube PER fourreautés suivant description CCTP</t>
  </si>
  <si>
    <t>diam. 12 mm (12x1,1)</t>
  </si>
  <si>
    <t>diam. 16 mm (16x1,5)</t>
  </si>
  <si>
    <t>diam. 20 mm (20x1,9)</t>
  </si>
  <si>
    <t>diam. 25 mm (25x2,3)</t>
  </si>
  <si>
    <t>Réseaux en tube cuivre suivant description CCTP</t>
  </si>
  <si>
    <t>diam. 12 mm</t>
  </si>
  <si>
    <t xml:space="preserve">diam. 14 mm </t>
  </si>
  <si>
    <t>diam. 16 mm</t>
  </si>
  <si>
    <t>diam. 18 mm</t>
  </si>
  <si>
    <t>Collecteurs modulaires EF</t>
  </si>
  <si>
    <t>Fourniture et pose de collecteurs EF y compris vanne d'arrêt général, robinet d'isolement sur chaque départ, supportage suivant description CCTP</t>
  </si>
  <si>
    <t>Accessoires sur les réseaux EF suivant description du C.C.T.P.</t>
  </si>
  <si>
    <t>Alimentation en eau froide des chaudières murales</t>
  </si>
  <si>
    <t>Suivant description CCTP</t>
  </si>
  <si>
    <t>Réseaux EF dans les logements</t>
  </si>
  <si>
    <t>Raccordement des appareils</t>
  </si>
  <si>
    <t>Principe</t>
  </si>
  <si>
    <t>Fourniture et pose de collecteurs ECS y compris vanne d'arrêt général, robinet d'isolement sur chaque départ, supportage suivant description CCTP</t>
  </si>
  <si>
    <t>Réseaux ECS dans les logements</t>
  </si>
  <si>
    <t>Accessoires sur les réseaux ECS</t>
  </si>
  <si>
    <t>Fixation et étanchéité</t>
  </si>
  <si>
    <t>WC à poser</t>
  </si>
  <si>
    <t xml:space="preserve">Meuble vasque </t>
  </si>
  <si>
    <t xml:space="preserve">Evier </t>
  </si>
  <si>
    <t>Bouche d'arrosage incongelable</t>
  </si>
  <si>
    <t>Montant total de l'option en € H.T. :</t>
  </si>
  <si>
    <t>Montant total de l'option en € T.T.C. :</t>
  </si>
  <si>
    <t>VMC DES LOGEMENTS</t>
  </si>
  <si>
    <t>PLOMBERIE SANITAIRE</t>
  </si>
  <si>
    <t>OPTION : PARE BAIN</t>
  </si>
  <si>
    <t>Ce document comporte 11 pages dont une page de garde</t>
  </si>
  <si>
    <t>LE FOYER REMOIS</t>
  </si>
  <si>
    <t>DCE</t>
  </si>
  <si>
    <t>Construction de 4 maisons
individuelles</t>
  </si>
  <si>
    <t>8 rue Lanson</t>
  </si>
  <si>
    <t>Agence GEOFFROY Architectes</t>
  </si>
  <si>
    <t>3 rue Voltaire</t>
  </si>
  <si>
    <t>tél. : 03.26.02.95.91</t>
  </si>
  <si>
    <t>agence@geoffroyarchitectes.com</t>
  </si>
  <si>
    <t>Janvier 2026</t>
  </si>
  <si>
    <t>suivant description du CCTP.</t>
  </si>
  <si>
    <t>PRODUCTION DE CHALEUR ET D'ECS</t>
  </si>
  <si>
    <t>Fourniture et pose d'une PAC suivant description CCTP :</t>
  </si>
  <si>
    <t>Marque : ATLANTIC ou équivalent</t>
  </si>
  <si>
    <t>Type : SYNEA ou équivalent</t>
  </si>
  <si>
    <t>Supports au sol en Rubber</t>
  </si>
  <si>
    <t>UNITES EXTERIEURES</t>
  </si>
  <si>
    <t>UNITES INTERIEURES</t>
  </si>
  <si>
    <t>Fourniture et pose d'un module intérieur suivant description CCTP :</t>
  </si>
  <si>
    <t>Fourniture et pose des grilles de ventilation des placard suivant description CCTP</t>
  </si>
  <si>
    <t>DOSSERET</t>
  </si>
  <si>
    <t xml:space="preserve">Fourniture et pose d'un dosseret pour module intérieur suivant description CCTP </t>
  </si>
  <si>
    <t>LIAISONS FRIGORIFIQUES</t>
  </si>
  <si>
    <t>Liaisons entre unités extérieures et intérieures suivant description CCTP</t>
  </si>
  <si>
    <t>Goulottes suivant description CCTP</t>
  </si>
  <si>
    <t>REGULATION</t>
  </si>
  <si>
    <t>Sonde extérieure</t>
  </si>
  <si>
    <t>liaison électrique entre sonde extérieur et PAC</t>
  </si>
  <si>
    <t>Thermostat &gt; voir chapitre spécifique</t>
  </si>
  <si>
    <t>Fourniture et pose de ligne d'alimentation en eau, compris accessoires règlementaires, et suivants description CCTP.</t>
  </si>
  <si>
    <t>Raccordement électrique depuis les attentes laissées à dispositions à proximité par le lot Electricité.</t>
  </si>
  <si>
    <t>5,9,1</t>
  </si>
  <si>
    <t>5,9,2</t>
  </si>
  <si>
    <t>5,10</t>
  </si>
  <si>
    <t>6,3</t>
  </si>
  <si>
    <t>6,4,1</t>
  </si>
  <si>
    <t>6,4,3</t>
  </si>
  <si>
    <t>6,4,2</t>
  </si>
  <si>
    <t>6,5</t>
  </si>
  <si>
    <t>6,6</t>
  </si>
  <si>
    <t>7,3,1</t>
  </si>
  <si>
    <t>7,3,2</t>
  </si>
  <si>
    <t>7,3,3</t>
  </si>
  <si>
    <t>7,3,4</t>
  </si>
  <si>
    <t>7,3,5</t>
  </si>
  <si>
    <t>7,3,6</t>
  </si>
  <si>
    <t>7,4,1</t>
  </si>
  <si>
    <t>7,4,2</t>
  </si>
  <si>
    <t>7,4,3</t>
  </si>
  <si>
    <t>7,4,4</t>
  </si>
  <si>
    <t>7,4,5</t>
  </si>
  <si>
    <t>7,6,6</t>
  </si>
  <si>
    <t>7,4,6</t>
  </si>
  <si>
    <t>7,5,2</t>
  </si>
  <si>
    <t>7,5,3</t>
  </si>
  <si>
    <t>7,5,4</t>
  </si>
  <si>
    <t>7,6</t>
  </si>
  <si>
    <t>7,6,1</t>
  </si>
  <si>
    <t>7,6,2</t>
  </si>
  <si>
    <t>7,6,3</t>
  </si>
  <si>
    <t>7,6,4</t>
  </si>
  <si>
    <t>7,6,5</t>
  </si>
  <si>
    <t>7,6,7</t>
  </si>
  <si>
    <t>7,6,8</t>
  </si>
  <si>
    <t>Maître d'Œuvre :</t>
  </si>
  <si>
    <t>TRANCHE FERME1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</si>
</sst>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_€"/>
    <numFmt numFmtId="165" formatCode="0.0"/>
  </numFmts>
  <fonts count="59" x14ac:knownFonts="1">
    <font>
      <sz val="11"/>
      <color theme="1"/>
      <name val="Calibri"/>
      <family val="2"/>
      <scheme val="minor"/>
    </font>
    <font>
      <b/>
      <sz val="11"/>
      <name val="Arial"/>
      <family val="2"/>
    </font>
    <font>
      <sz val="9"/>
      <name val="Arial"/>
      <family val="2"/>
    </font>
    <font>
      <sz val="8"/>
      <name val="Arial"/>
      <family val="2"/>
    </font>
    <font>
      <b/>
      <sz val="8"/>
      <name val="Arial"/>
      <family val="2"/>
    </font>
    <font>
      <u/>
      <sz val="8"/>
      <name val="Arial"/>
      <family val="2"/>
    </font>
    <font>
      <sz val="11"/>
      <color theme="1"/>
      <name val="Calibri"/>
      <family val="2"/>
      <scheme val="minor"/>
    </font>
    <font>
      <sz val="10"/>
      <color theme="1"/>
      <name val="Arial"/>
      <family val="2"/>
    </font>
    <font>
      <sz val="9"/>
      <color theme="1"/>
      <name val="Arial"/>
      <family val="2"/>
    </font>
    <font>
      <b/>
      <sz val="9"/>
      <color theme="1"/>
      <name val="Arial"/>
      <family val="2"/>
    </font>
    <font>
      <sz val="8"/>
      <color theme="1"/>
      <name val="Arial"/>
      <family val="2"/>
    </font>
    <font>
      <sz val="11"/>
      <color theme="1"/>
      <name val="Arial"/>
      <family val="2"/>
    </font>
    <font>
      <b/>
      <sz val="11"/>
      <color theme="1"/>
      <name val="Arial"/>
      <family val="2"/>
    </font>
    <font>
      <b/>
      <sz val="12"/>
      <color theme="1"/>
      <name val="Arial"/>
      <family val="2"/>
    </font>
    <font>
      <b/>
      <sz val="10"/>
      <color theme="1"/>
      <name val="Arial"/>
      <family val="2"/>
    </font>
    <font>
      <b/>
      <sz val="8"/>
      <color theme="1"/>
      <name val="Arial"/>
      <family val="2"/>
    </font>
    <font>
      <sz val="8"/>
      <color theme="0"/>
      <name val="Arial"/>
      <family val="2"/>
    </font>
    <font>
      <sz val="7"/>
      <color theme="1"/>
      <name val="Arial"/>
      <family val="2"/>
    </font>
    <font>
      <b/>
      <sz val="7"/>
      <color theme="1"/>
      <name val="Arial"/>
      <family val="2"/>
    </font>
    <font>
      <sz val="8"/>
      <color theme="1" tint="0.34998626667073579"/>
      <name val="Arial"/>
      <family val="2"/>
    </font>
    <font>
      <sz val="10"/>
      <name val="Arial"/>
      <family val="2"/>
    </font>
    <font>
      <b/>
      <sz val="8"/>
      <color indexed="8"/>
      <name val="Arial"/>
      <family val="2"/>
    </font>
    <font>
      <b/>
      <sz val="9"/>
      <color indexed="8"/>
      <name val="Arial"/>
      <family val="2"/>
    </font>
    <font>
      <sz val="8"/>
      <color indexed="8"/>
      <name val="Arial"/>
      <family val="2"/>
    </font>
    <font>
      <sz val="9"/>
      <color indexed="8"/>
      <name val="Arial"/>
      <family val="2"/>
    </font>
    <font>
      <u/>
      <sz val="8"/>
      <color indexed="8"/>
      <name val="Arial"/>
      <family val="2"/>
    </font>
    <font>
      <sz val="10"/>
      <name val="Times New Roman"/>
      <family val="1"/>
    </font>
    <font>
      <sz val="8"/>
      <color theme="1"/>
      <name val="Arial"/>
      <family val="2"/>
      <charset val="204"/>
    </font>
    <font>
      <sz val="11"/>
      <color theme="1"/>
      <name val="Arial"/>
      <family val="2"/>
      <charset val="204"/>
    </font>
    <font>
      <b/>
      <sz val="11"/>
      <color theme="1"/>
      <name val="Arial"/>
      <family val="2"/>
      <charset val="204"/>
    </font>
    <font>
      <b/>
      <sz val="11"/>
      <name val="Arial"/>
      <family val="2"/>
      <charset val="204"/>
    </font>
    <font>
      <b/>
      <sz val="10"/>
      <color theme="1"/>
      <name val="Arial"/>
      <family val="2"/>
      <charset val="204"/>
    </font>
    <font>
      <sz val="8"/>
      <name val="Arial"/>
      <family val="2"/>
      <charset val="204"/>
    </font>
    <font>
      <sz val="9"/>
      <color theme="1"/>
      <name val="Arial"/>
      <family val="2"/>
      <charset val="204"/>
    </font>
    <font>
      <u/>
      <sz val="8"/>
      <color theme="1"/>
      <name val="Arial"/>
      <family val="2"/>
      <charset val="204"/>
    </font>
    <font>
      <b/>
      <sz val="8"/>
      <color theme="1"/>
      <name val="Arial"/>
      <family val="2"/>
      <charset val="204"/>
    </font>
    <font>
      <b/>
      <sz val="9"/>
      <color theme="1"/>
      <name val="Arial"/>
      <family val="2"/>
      <charset val="204"/>
    </font>
    <font>
      <sz val="9"/>
      <name val="Arial"/>
      <family val="2"/>
      <charset val="204"/>
    </font>
    <font>
      <u/>
      <sz val="8"/>
      <color theme="1"/>
      <name val="Arial"/>
      <family val="2"/>
    </font>
    <font>
      <sz val="8"/>
      <color theme="1"/>
      <name val="Calibri"/>
      <family val="2"/>
      <scheme val="minor"/>
    </font>
    <font>
      <sz val="8"/>
      <name val="Calibri"/>
      <family val="2"/>
      <scheme val="minor"/>
    </font>
    <font>
      <i/>
      <u/>
      <sz val="8"/>
      <name val="Arial"/>
      <family val="2"/>
    </font>
    <font>
      <sz val="10"/>
      <color theme="1"/>
      <name val="Arial"/>
      <family val="2"/>
      <charset val="204"/>
    </font>
    <font>
      <b/>
      <sz val="14"/>
      <color theme="1"/>
      <name val="Arial"/>
      <family val="2"/>
      <charset val="204"/>
    </font>
    <font>
      <sz val="8"/>
      <color theme="1" tint="0.34998626667073579"/>
      <name val="Arial"/>
      <family val="2"/>
      <charset val="204"/>
    </font>
    <font>
      <sz val="8"/>
      <color rgb="FF595959"/>
      <name val="Arial"/>
      <family val="2"/>
      <charset val="204"/>
    </font>
    <font>
      <b/>
      <sz val="16"/>
      <color indexed="8"/>
      <name val="Arial"/>
      <family val="2"/>
      <charset val="204"/>
    </font>
    <font>
      <sz val="6"/>
      <color indexed="8"/>
      <name val="Arial"/>
      <family val="2"/>
      <charset val="204"/>
    </font>
    <font>
      <b/>
      <sz val="18"/>
      <color theme="1"/>
      <name val="Arial"/>
      <family val="2"/>
      <charset val="204"/>
    </font>
    <font>
      <sz val="8"/>
      <color theme="0"/>
      <name val="Arial"/>
      <family val="2"/>
      <charset val="204"/>
    </font>
    <font>
      <b/>
      <sz val="18"/>
      <color theme="0"/>
      <name val="Arial"/>
      <family val="2"/>
      <charset val="204"/>
    </font>
    <font>
      <b/>
      <sz val="16"/>
      <color theme="1"/>
      <name val="Arial"/>
      <family val="2"/>
      <charset val="204"/>
    </font>
    <font>
      <sz val="16"/>
      <color theme="1"/>
      <name val="Arial"/>
      <family val="2"/>
      <charset val="204"/>
    </font>
    <font>
      <b/>
      <sz val="9"/>
      <color theme="0"/>
      <name val="Arial"/>
      <family val="2"/>
      <charset val="204"/>
    </font>
    <font>
      <sz val="10"/>
      <color theme="1"/>
      <name val="Calibri"/>
      <family val="2"/>
      <scheme val="minor"/>
    </font>
    <font>
      <sz val="12"/>
      <color theme="1"/>
      <name val="Arial"/>
      <family val="2"/>
      <charset val="204"/>
    </font>
    <font>
      <b/>
      <sz val="12"/>
      <color theme="1"/>
      <name val="Arial"/>
      <family val="2"/>
      <charset val="204"/>
    </font>
    <font>
      <sz val="12"/>
      <name val="Arial"/>
      <family val="2"/>
      <charset val="204"/>
    </font>
    <font>
      <b/>
      <sz val="22"/>
      <color theme="1"/>
      <name val="Arial"/>
      <family val="2"/>
      <charset val="204"/>
    </font>
  </fonts>
  <fills count="5">
    <fill>
      <patternFill patternType="none"/>
    </fill>
    <fill>
      <patternFill patternType="gray125"/>
    </fill>
    <fill>
      <patternFill patternType="solid">
        <fgColor theme="0"/>
        <bgColor indexed="64"/>
      </patternFill>
    </fill>
    <fill>
      <patternFill patternType="solid">
        <fgColor rgb="FFC00000"/>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indexed="64"/>
      </bottom>
      <diagonal/>
    </border>
    <border>
      <left style="thin">
        <color indexed="64"/>
      </left>
      <right/>
      <top/>
      <bottom style="thin">
        <color indexed="64"/>
      </bottom>
      <diagonal/>
    </border>
  </borders>
  <cellStyleXfs count="5">
    <xf numFmtId="0" fontId="0" fillId="0" borderId="0"/>
    <xf numFmtId="44" fontId="6" fillId="0" borderId="0" applyFont="0" applyFill="0" applyBorder="0" applyAlignment="0" applyProtection="0"/>
    <xf numFmtId="0" fontId="20" fillId="0" borderId="0"/>
    <xf numFmtId="0" fontId="26" fillId="0" borderId="0"/>
    <xf numFmtId="44" fontId="6" fillId="0" borderId="0" applyFont="0" applyFill="0" applyBorder="0" applyAlignment="0" applyProtection="0"/>
  </cellStyleXfs>
  <cellXfs count="298">
    <xf numFmtId="0" fontId="0" fillId="0" borderId="0" xfId="0"/>
    <xf numFmtId="0" fontId="7" fillId="0" borderId="0" xfId="0" applyFont="1"/>
    <xf numFmtId="0" fontId="7" fillId="0" borderId="0" xfId="0" applyFont="1" applyAlignment="1">
      <alignment vertical="center"/>
    </xf>
    <xf numFmtId="0" fontId="7" fillId="0" borderId="0" xfId="0" applyFont="1" applyAlignment="1">
      <alignment horizontal="center" vertical="center"/>
    </xf>
    <xf numFmtId="0" fontId="7" fillId="0" borderId="0" xfId="0" applyFont="1" applyAlignment="1">
      <alignment horizontal="left" vertical="center"/>
    </xf>
    <xf numFmtId="0" fontId="1" fillId="0" borderId="0" xfId="0" applyFont="1" applyAlignment="1">
      <alignment horizontal="center" vertical="center"/>
    </xf>
    <xf numFmtId="0" fontId="8" fillId="0" borderId="0" xfId="0" applyFont="1" applyAlignment="1">
      <alignment horizontal="center" vertical="center"/>
    </xf>
    <xf numFmtId="0" fontId="8" fillId="0" borderId="0" xfId="0" applyFont="1" applyAlignment="1">
      <alignment vertical="top"/>
    </xf>
    <xf numFmtId="0" fontId="8" fillId="0" borderId="0" xfId="0" applyFont="1"/>
    <xf numFmtId="0" fontId="8" fillId="0" borderId="0" xfId="0" applyFont="1" applyAlignment="1">
      <alignment horizontal="left" vertical="center"/>
    </xf>
    <xf numFmtId="0" fontId="9" fillId="0" borderId="0" xfId="0" applyFont="1" applyAlignment="1">
      <alignment horizontal="center" vertical="center"/>
    </xf>
    <xf numFmtId="0" fontId="11" fillId="0" borderId="0" xfId="0" applyFont="1" applyAlignment="1">
      <alignment vertical="center"/>
    </xf>
    <xf numFmtId="0" fontId="9" fillId="2" borderId="0" xfId="0" applyFont="1" applyFill="1" applyAlignment="1">
      <alignment horizontal="center" vertical="center"/>
    </xf>
    <xf numFmtId="0" fontId="1" fillId="0" borderId="0" xfId="0" applyFont="1" applyAlignment="1">
      <alignment horizontal="center"/>
    </xf>
    <xf numFmtId="0" fontId="8" fillId="0" borderId="0" xfId="0" applyFont="1" applyAlignment="1">
      <alignment horizontal="center" vertical="center" wrapText="1"/>
    </xf>
    <xf numFmtId="0" fontId="12" fillId="0" borderId="0" xfId="0" applyFont="1" applyAlignment="1">
      <alignment horizontal="center" vertical="center" wrapText="1"/>
    </xf>
    <xf numFmtId="0" fontId="9" fillId="0" borderId="0" xfId="0" applyFont="1" applyAlignment="1">
      <alignment horizontal="center" vertical="center" wrapText="1"/>
    </xf>
    <xf numFmtId="0" fontId="8" fillId="0" borderId="0" xfId="0" applyFont="1" applyAlignment="1">
      <alignment horizontal="justify"/>
    </xf>
    <xf numFmtId="0" fontId="8" fillId="0" borderId="0" xfId="0" applyFont="1" applyAlignment="1">
      <alignment horizontal="justify" wrapText="1"/>
    </xf>
    <xf numFmtId="0" fontId="8" fillId="2" borderId="0" xfId="0" applyFont="1" applyFill="1"/>
    <xf numFmtId="0" fontId="8" fillId="2" borderId="0" xfId="0" applyFont="1" applyFill="1" applyAlignment="1">
      <alignment horizontal="center" vertical="center"/>
    </xf>
    <xf numFmtId="0" fontId="8" fillId="2" borderId="0" xfId="0" applyFont="1" applyFill="1" applyAlignment="1">
      <alignment vertical="top"/>
    </xf>
    <xf numFmtId="0" fontId="11" fillId="2" borderId="0" xfId="0" applyFont="1" applyFill="1" applyAlignment="1">
      <alignment vertical="center"/>
    </xf>
    <xf numFmtId="0" fontId="8" fillId="2" borderId="0" xfId="0" applyFont="1" applyFill="1" applyAlignment="1">
      <alignment horizontal="left" vertical="center"/>
    </xf>
    <xf numFmtId="0" fontId="7" fillId="2" borderId="0" xfId="0" applyFont="1" applyFill="1"/>
    <xf numFmtId="0" fontId="8" fillId="3" borderId="0" xfId="0" applyFont="1" applyFill="1" applyAlignment="1">
      <alignment horizontal="left" vertical="center"/>
    </xf>
    <xf numFmtId="0" fontId="8" fillId="2" borderId="0" xfId="0" applyFont="1" applyFill="1" applyAlignment="1">
      <alignment horizontal="center" vertical="center" wrapText="1"/>
    </xf>
    <xf numFmtId="0" fontId="10" fillId="0" borderId="0" xfId="0" applyFont="1" applyAlignment="1">
      <alignment horizontal="left" vertical="center"/>
    </xf>
    <xf numFmtId="0" fontId="2" fillId="2" borderId="1" xfId="0" applyFont="1" applyFill="1" applyBorder="1" applyAlignment="1">
      <alignment horizontal="center" vertical="center"/>
    </xf>
    <xf numFmtId="0" fontId="10" fillId="0" borderId="0" xfId="0" applyFont="1"/>
    <xf numFmtId="0" fontId="17" fillId="2" borderId="0" xfId="0" applyFont="1" applyFill="1" applyAlignment="1">
      <alignment horizontal="left" vertical="center"/>
    </xf>
    <xf numFmtId="0" fontId="17" fillId="0" borderId="0" xfId="0" applyFont="1" applyAlignment="1">
      <alignment horizontal="left" vertical="center"/>
    </xf>
    <xf numFmtId="0" fontId="18" fillId="2" borderId="0" xfId="0" applyFont="1" applyFill="1" applyAlignment="1">
      <alignment horizontal="center" vertical="center"/>
    </xf>
    <xf numFmtId="0" fontId="18" fillId="2" borderId="12" xfId="0" applyFont="1" applyFill="1" applyBorder="1" applyAlignment="1">
      <alignment horizontal="center" vertical="center"/>
    </xf>
    <xf numFmtId="0" fontId="17" fillId="0" borderId="0" xfId="0" applyFont="1" applyAlignment="1">
      <alignment horizontal="center" vertical="center" wrapText="1"/>
    </xf>
    <xf numFmtId="0" fontId="17" fillId="0" borderId="0" xfId="0" applyFont="1" applyAlignment="1">
      <alignment horizontal="center" vertical="center"/>
    </xf>
    <xf numFmtId="0" fontId="8" fillId="0" borderId="0" xfId="0" applyFont="1" applyAlignment="1">
      <alignment horizontal="left" vertical="center" wrapText="1"/>
    </xf>
    <xf numFmtId="0" fontId="9" fillId="0" borderId="0" xfId="0" applyFont="1" applyAlignment="1">
      <alignment horizontal="left" vertical="center" wrapText="1"/>
    </xf>
    <xf numFmtId="0" fontId="10" fillId="0" borderId="0" xfId="0" applyFont="1" applyAlignment="1">
      <alignment horizontal="center"/>
    </xf>
    <xf numFmtId="0" fontId="3" fillId="0" borderId="0" xfId="0" applyFont="1" applyAlignment="1">
      <alignment horizontal="center"/>
    </xf>
    <xf numFmtId="0" fontId="8" fillId="0" borderId="0" xfId="0" applyFont="1" applyAlignment="1">
      <alignment horizontal="center" wrapText="1"/>
    </xf>
    <xf numFmtId="0" fontId="23" fillId="0" borderId="2" xfId="0" applyFont="1" applyBorder="1" applyAlignment="1">
      <alignment horizontal="justify" wrapText="1"/>
    </xf>
    <xf numFmtId="0" fontId="19" fillId="0" borderId="0" xfId="0" applyFont="1" applyAlignment="1">
      <alignment horizontal="center" wrapText="1"/>
    </xf>
    <xf numFmtId="0" fontId="10" fillId="0" borderId="2" xfId="0" applyFont="1" applyBorder="1" applyAlignment="1">
      <alignment horizontal="center"/>
    </xf>
    <xf numFmtId="4" fontId="10" fillId="0" borderId="2" xfId="0" applyNumberFormat="1" applyFont="1" applyBorder="1" applyAlignment="1">
      <alignment horizontal="right"/>
    </xf>
    <xf numFmtId="0" fontId="8" fillId="0" borderId="0" xfId="0" applyFont="1" applyAlignment="1">
      <alignment horizontal="center"/>
    </xf>
    <xf numFmtId="0" fontId="3" fillId="0" borderId="2" xfId="0" applyFont="1" applyBorder="1" applyAlignment="1">
      <alignment horizontal="center"/>
    </xf>
    <xf numFmtId="0" fontId="11" fillId="0" borderId="0" xfId="0" applyFont="1"/>
    <xf numFmtId="0" fontId="10" fillId="0" borderId="2" xfId="0" applyFont="1" applyBorder="1" applyAlignment="1">
      <alignment horizontal="left" wrapText="1"/>
    </xf>
    <xf numFmtId="0" fontId="10" fillId="0" borderId="0" xfId="0" applyFont="1" applyAlignment="1">
      <alignment horizontal="left"/>
    </xf>
    <xf numFmtId="0" fontId="23" fillId="0" borderId="2" xfId="0" applyFont="1" applyBorder="1" applyAlignment="1">
      <alignment horizontal="center" wrapText="1"/>
    </xf>
    <xf numFmtId="0" fontId="15" fillId="0" borderId="0" xfId="0" applyFont="1" applyAlignment="1">
      <alignment horizontal="left"/>
    </xf>
    <xf numFmtId="0" fontId="11" fillId="0" borderId="0" xfId="0" applyFont="1" applyAlignment="1">
      <alignment horizontal="left"/>
    </xf>
    <xf numFmtId="0" fontId="11" fillId="0" borderId="5" xfId="0" applyFont="1" applyBorder="1" applyAlignment="1">
      <alignment horizontal="left"/>
    </xf>
    <xf numFmtId="4" fontId="10" fillId="0" borderId="10" xfId="0" applyNumberFormat="1" applyFont="1" applyBorder="1" applyAlignment="1">
      <alignment horizontal="right"/>
    </xf>
    <xf numFmtId="0" fontId="7" fillId="0" borderId="10" xfId="0" applyFont="1" applyBorder="1" applyAlignment="1">
      <alignment horizontal="center"/>
    </xf>
    <xf numFmtId="4" fontId="0" fillId="0" borderId="2" xfId="0" applyNumberFormat="1" applyBorder="1"/>
    <xf numFmtId="4" fontId="10" fillId="0" borderId="0" xfId="0" applyNumberFormat="1" applyFont="1" applyAlignment="1">
      <alignment horizontal="center"/>
    </xf>
    <xf numFmtId="4" fontId="10" fillId="0" borderId="0" xfId="0" applyNumberFormat="1" applyFont="1"/>
    <xf numFmtId="0" fontId="7" fillId="0" borderId="0" xfId="0" applyFont="1" applyAlignment="1">
      <alignment horizontal="center"/>
    </xf>
    <xf numFmtId="4" fontId="11" fillId="0" borderId="2" xfId="0" applyNumberFormat="1" applyFont="1" applyBorder="1" applyAlignment="1">
      <alignment horizontal="right"/>
    </xf>
    <xf numFmtId="4" fontId="0" fillId="0" borderId="10" xfId="0" applyNumberFormat="1" applyBorder="1"/>
    <xf numFmtId="4" fontId="7" fillId="0" borderId="10" xfId="0" applyNumberFormat="1" applyFont="1" applyBorder="1" applyAlignment="1">
      <alignment horizontal="center"/>
    </xf>
    <xf numFmtId="4" fontId="7" fillId="0" borderId="10" xfId="0" applyNumberFormat="1" applyFont="1" applyBorder="1"/>
    <xf numFmtId="2" fontId="21" fillId="0" borderId="2" xfId="0" applyNumberFormat="1" applyFont="1" applyBorder="1" applyAlignment="1">
      <alignment horizontal="center"/>
    </xf>
    <xf numFmtId="0" fontId="23" fillId="0" borderId="10" xfId="0" applyFont="1" applyBorder="1" applyAlignment="1">
      <alignment horizontal="center" wrapText="1"/>
    </xf>
    <xf numFmtId="2" fontId="10" fillId="0" borderId="2" xfId="0" applyNumberFormat="1" applyFont="1" applyBorder="1" applyAlignment="1">
      <alignment horizontal="center"/>
    </xf>
    <xf numFmtId="2" fontId="23" fillId="0" borderId="2" xfId="0" applyNumberFormat="1" applyFont="1" applyBorder="1" applyAlignment="1">
      <alignment horizontal="center"/>
    </xf>
    <xf numFmtId="2" fontId="24" fillId="0" borderId="2" xfId="0" applyNumberFormat="1" applyFont="1" applyBorder="1" applyAlignment="1">
      <alignment horizontal="center"/>
    </xf>
    <xf numFmtId="2" fontId="25" fillId="0" borderId="2" xfId="0" applyNumberFormat="1" applyFont="1" applyBorder="1" applyAlignment="1">
      <alignment horizontal="center"/>
    </xf>
    <xf numFmtId="2" fontId="7" fillId="0" borderId="9" xfId="0" applyNumberFormat="1" applyFont="1" applyBorder="1" applyAlignment="1">
      <alignment horizontal="center"/>
    </xf>
    <xf numFmtId="2" fontId="7" fillId="0" borderId="0" xfId="0" applyNumberFormat="1" applyFont="1"/>
    <xf numFmtId="1" fontId="18" fillId="2" borderId="1" xfId="0" applyNumberFormat="1" applyFont="1" applyFill="1" applyBorder="1" applyAlignment="1">
      <alignment horizontal="center" vertical="center"/>
    </xf>
    <xf numFmtId="0" fontId="18" fillId="0" borderId="13" xfId="0" applyFont="1" applyBorder="1" applyAlignment="1">
      <alignment horizontal="left" vertical="center" wrapText="1"/>
    </xf>
    <xf numFmtId="0" fontId="18" fillId="0" borderId="14" xfId="0" applyFont="1" applyBorder="1" applyAlignment="1">
      <alignment horizontal="left" vertical="center" wrapText="1"/>
    </xf>
    <xf numFmtId="1" fontId="1" fillId="0" borderId="2" xfId="0" applyNumberFormat="1" applyFont="1" applyBorder="1" applyAlignment="1">
      <alignment horizontal="center" vertical="center"/>
    </xf>
    <xf numFmtId="0" fontId="1" fillId="0" borderId="2" xfId="0" applyFont="1" applyBorder="1" applyAlignment="1">
      <alignment vertical="center"/>
    </xf>
    <xf numFmtId="0" fontId="1" fillId="0" borderId="2" xfId="3" applyFont="1" applyBorder="1" applyAlignment="1">
      <alignment horizontal="left" vertical="center" wrapText="1"/>
    </xf>
    <xf numFmtId="165" fontId="22" fillId="0" borderId="2" xfId="0" applyNumberFormat="1" applyFont="1" applyBorder="1" applyAlignment="1">
      <alignment horizontal="center"/>
    </xf>
    <xf numFmtId="0" fontId="18" fillId="0" borderId="13" xfId="0" applyFont="1" applyBorder="1" applyAlignment="1">
      <alignment horizontal="left" vertical="center"/>
    </xf>
    <xf numFmtId="0" fontId="4" fillId="0" borderId="2" xfId="0" applyFont="1" applyBorder="1" applyAlignment="1">
      <alignment horizontal="center" vertical="center"/>
    </xf>
    <xf numFmtId="0" fontId="21" fillId="0" borderId="2" xfId="0" applyFont="1" applyBorder="1" applyAlignment="1">
      <alignment horizontal="center" vertical="center" wrapText="1"/>
    </xf>
    <xf numFmtId="0" fontId="23" fillId="0" borderId="2" xfId="0" applyFont="1" applyBorder="1" applyAlignment="1">
      <alignment horizontal="center" vertical="center" wrapText="1"/>
    </xf>
    <xf numFmtId="0" fontId="10" fillId="0" borderId="0" xfId="0" applyFont="1" applyAlignment="1">
      <alignment horizontal="center" vertical="center"/>
    </xf>
    <xf numFmtId="0" fontId="23" fillId="0" borderId="2" xfId="0" applyFont="1" applyBorder="1" applyAlignment="1">
      <alignment horizontal="justify" vertical="center" wrapText="1"/>
    </xf>
    <xf numFmtId="0" fontId="27" fillId="0" borderId="0" xfId="0" applyFont="1" applyAlignment="1">
      <alignment horizontal="left" vertical="center"/>
    </xf>
    <xf numFmtId="0" fontId="28" fillId="2" borderId="2" xfId="0" applyFont="1" applyFill="1" applyBorder="1" applyAlignment="1">
      <alignment horizontal="center" vertical="center"/>
    </xf>
    <xf numFmtId="0" fontId="28" fillId="2" borderId="2" xfId="0" applyFont="1" applyFill="1" applyBorder="1" applyAlignment="1">
      <alignment horizontal="left" vertical="center" wrapText="1"/>
    </xf>
    <xf numFmtId="0" fontId="29" fillId="2" borderId="2" xfId="0" applyFont="1" applyFill="1" applyBorder="1" applyAlignment="1">
      <alignment horizontal="center" vertical="center" wrapText="1"/>
    </xf>
    <xf numFmtId="0" fontId="30" fillId="2" borderId="9" xfId="0" applyFont="1" applyFill="1" applyBorder="1" applyAlignment="1">
      <alignment horizontal="right" vertical="center"/>
    </xf>
    <xf numFmtId="164" fontId="31" fillId="2" borderId="1" xfId="0" applyNumberFormat="1" applyFont="1" applyFill="1" applyBorder="1" applyAlignment="1">
      <alignment horizontal="right" vertical="center"/>
    </xf>
    <xf numFmtId="1" fontId="29" fillId="2" borderId="10" xfId="0" applyNumberFormat="1" applyFont="1" applyFill="1" applyBorder="1" applyAlignment="1">
      <alignment horizontal="center" vertical="center"/>
    </xf>
    <xf numFmtId="0" fontId="27" fillId="0" borderId="2" xfId="0" applyFont="1" applyBorder="1" applyAlignment="1">
      <alignment horizontal="center" vertical="center"/>
    </xf>
    <xf numFmtId="0" fontId="27" fillId="0" borderId="0" xfId="0" applyFont="1" applyAlignment="1">
      <alignment horizontal="justify" wrapText="1"/>
    </xf>
    <xf numFmtId="0" fontId="10" fillId="0" borderId="2" xfId="0" applyFont="1" applyBorder="1" applyAlignment="1">
      <alignment horizontal="center" wrapText="1"/>
    </xf>
    <xf numFmtId="0" fontId="32" fillId="0" borderId="2" xfId="0" applyFont="1" applyBorder="1" applyAlignment="1">
      <alignment horizontal="center"/>
    </xf>
    <xf numFmtId="164" fontId="27" fillId="0" borderId="2" xfId="0" applyNumberFormat="1" applyFont="1" applyBorder="1" applyAlignment="1">
      <alignment horizontal="right"/>
    </xf>
    <xf numFmtId="0" fontId="10" fillId="0" borderId="0" xfId="0" applyFont="1" applyAlignment="1">
      <alignment horizontal="left" wrapText="1" indent="1"/>
    </xf>
    <xf numFmtId="0" fontId="3" fillId="0" borderId="2" xfId="3" applyFont="1" applyBorder="1" applyAlignment="1">
      <alignment horizontal="left" vertical="center" wrapText="1"/>
    </xf>
    <xf numFmtId="0" fontId="33" fillId="0" borderId="0" xfId="0" applyFont="1" applyAlignment="1">
      <alignment horizontal="left" vertical="center"/>
    </xf>
    <xf numFmtId="164" fontId="8" fillId="0" borderId="2" xfId="0" applyNumberFormat="1" applyFont="1" applyBorder="1" applyAlignment="1">
      <alignment horizontal="right"/>
    </xf>
    <xf numFmtId="0" fontId="0" fillId="0" borderId="0" xfId="0" applyAlignment="1">
      <alignment vertical="center"/>
    </xf>
    <xf numFmtId="2" fontId="25" fillId="0" borderId="2" xfId="0" applyNumberFormat="1" applyFont="1" applyBorder="1" applyAlignment="1">
      <alignment horizontal="center" vertical="center"/>
    </xf>
    <xf numFmtId="0" fontId="3" fillId="0" borderId="2" xfId="0" applyFont="1" applyBorder="1" applyAlignment="1">
      <alignment horizontal="center" vertical="center"/>
    </xf>
    <xf numFmtId="4" fontId="10" fillId="0" borderId="2" xfId="0" applyNumberFormat="1" applyFont="1" applyBorder="1" applyAlignment="1">
      <alignment horizontal="right" vertical="center"/>
    </xf>
    <xf numFmtId="4" fontId="0" fillId="0" borderId="2" xfId="0" applyNumberFormat="1" applyBorder="1" applyAlignment="1">
      <alignment vertical="center"/>
    </xf>
    <xf numFmtId="0" fontId="5" fillId="0" borderId="2" xfId="3" applyFont="1" applyBorder="1" applyAlignment="1">
      <alignment horizontal="left" vertical="center" wrapText="1"/>
    </xf>
    <xf numFmtId="0" fontId="27" fillId="0" borderId="0" xfId="0" applyFont="1" applyAlignment="1">
      <alignment horizontal="left" wrapText="1"/>
    </xf>
    <xf numFmtId="0" fontId="0" fillId="0" borderId="10" xfId="0" applyBorder="1"/>
    <xf numFmtId="0" fontId="27" fillId="0" borderId="0" xfId="0" applyFont="1" applyAlignment="1">
      <alignment horizontal="justify" vertical="center" wrapText="1"/>
    </xf>
    <xf numFmtId="0" fontId="10" fillId="0" borderId="0" xfId="0" applyFont="1" applyAlignment="1">
      <alignment horizontal="justify" vertical="center" wrapText="1"/>
    </xf>
    <xf numFmtId="0" fontId="27" fillId="0" borderId="2" xfId="0" applyFont="1" applyBorder="1" applyAlignment="1">
      <alignment horizontal="right"/>
    </xf>
    <xf numFmtId="0" fontId="10" fillId="0" borderId="0" xfId="0" applyFont="1" applyAlignment="1">
      <alignment horizontal="justify" wrapText="1"/>
    </xf>
    <xf numFmtId="0" fontId="34" fillId="0" borderId="0" xfId="0" applyFont="1" applyAlignment="1">
      <alignment horizontal="justify" vertical="center" wrapText="1"/>
    </xf>
    <xf numFmtId="0" fontId="35" fillId="0" borderId="2" xfId="0" applyFont="1" applyBorder="1" applyAlignment="1">
      <alignment horizontal="center" wrapText="1"/>
    </xf>
    <xf numFmtId="0" fontId="10" fillId="0" borderId="2" xfId="0" applyFont="1" applyBorder="1" applyAlignment="1">
      <alignment horizontal="left" vertical="center" wrapText="1"/>
    </xf>
    <xf numFmtId="44" fontId="10" fillId="0" borderId="2" xfId="1" applyFont="1" applyBorder="1" applyAlignment="1">
      <alignment horizontal="right"/>
    </xf>
    <xf numFmtId="49" fontId="15" fillId="0" borderId="2" xfId="0" applyNumberFormat="1" applyFont="1" applyBorder="1" applyAlignment="1">
      <alignment horizontal="center" vertical="center"/>
    </xf>
    <xf numFmtId="0" fontId="3" fillId="0" borderId="2" xfId="0" applyFont="1" applyBorder="1" applyAlignment="1">
      <alignment horizontal="left" vertical="center" wrapText="1" indent="1"/>
    </xf>
    <xf numFmtId="44" fontId="10" fillId="0" borderId="2" xfId="1" applyFont="1" applyBorder="1" applyAlignment="1">
      <alignment horizontal="center"/>
    </xf>
    <xf numFmtId="0" fontId="3" fillId="0" borderId="0" xfId="0" applyFont="1" applyAlignment="1">
      <alignment horizontal="left" vertical="center" wrapText="1" indent="1"/>
    </xf>
    <xf numFmtId="49" fontId="36" fillId="0" borderId="2" xfId="0" applyNumberFormat="1" applyFont="1" applyBorder="1" applyAlignment="1">
      <alignment horizontal="center" vertical="center"/>
    </xf>
    <xf numFmtId="0" fontId="36" fillId="0" borderId="2" xfId="0" applyFont="1" applyBorder="1" applyAlignment="1">
      <alignment horizontal="left" vertical="center" wrapText="1"/>
    </xf>
    <xf numFmtId="0" fontId="33" fillId="0" borderId="2" xfId="0" applyFont="1" applyBorder="1" applyAlignment="1">
      <alignment horizontal="center" wrapText="1"/>
    </xf>
    <xf numFmtId="0" fontId="37" fillId="0" borderId="2" xfId="0" applyFont="1" applyBorder="1" applyAlignment="1">
      <alignment horizontal="center"/>
    </xf>
    <xf numFmtId="0" fontId="33" fillId="0" borderId="2" xfId="0" applyFont="1" applyBorder="1" applyAlignment="1">
      <alignment horizontal="right"/>
    </xf>
    <xf numFmtId="0" fontId="10" fillId="0" borderId="0" xfId="0" applyFont="1" applyAlignment="1">
      <alignment horizontal="left" vertical="center" wrapText="1"/>
    </xf>
    <xf numFmtId="0" fontId="28" fillId="0" borderId="0" xfId="0" applyFont="1" applyAlignment="1">
      <alignment horizontal="left" vertical="center"/>
    </xf>
    <xf numFmtId="0" fontId="38" fillId="0" borderId="0" xfId="0" applyFont="1" applyAlignment="1">
      <alignment horizontal="justify" vertical="center" wrapText="1"/>
    </xf>
    <xf numFmtId="0" fontId="23" fillId="0" borderId="0" xfId="0" applyFont="1" applyAlignment="1">
      <alignment horizontal="justify" wrapText="1"/>
    </xf>
    <xf numFmtId="0" fontId="23" fillId="0" borderId="0" xfId="0" applyFont="1" applyAlignment="1">
      <alignment horizontal="left" vertical="center" wrapText="1"/>
    </xf>
    <xf numFmtId="0" fontId="22" fillId="0" borderId="2" xfId="0" applyFont="1" applyBorder="1" applyAlignment="1">
      <alignment horizontal="justify" vertical="center" wrapText="1"/>
    </xf>
    <xf numFmtId="49" fontId="32" fillId="0" borderId="2" xfId="0" applyNumberFormat="1" applyFont="1" applyBorder="1" applyAlignment="1">
      <alignment horizontal="center" vertical="center"/>
    </xf>
    <xf numFmtId="0" fontId="32" fillId="0" borderId="0" xfId="0" applyFont="1" applyAlignment="1">
      <alignment horizontal="justify" wrapText="1"/>
    </xf>
    <xf numFmtId="0" fontId="32" fillId="0" borderId="2" xfId="0" applyFont="1" applyBorder="1" applyAlignment="1">
      <alignment horizontal="center" wrapText="1"/>
    </xf>
    <xf numFmtId="49" fontId="10" fillId="0" borderId="2" xfId="0" applyNumberFormat="1" applyFont="1" applyBorder="1" applyAlignment="1">
      <alignment horizontal="center" vertical="center"/>
    </xf>
    <xf numFmtId="164" fontId="10" fillId="0" borderId="2" xfId="0" applyNumberFormat="1" applyFont="1" applyBorder="1" applyAlignment="1">
      <alignment horizontal="right"/>
    </xf>
    <xf numFmtId="0" fontId="10" fillId="0" borderId="0" xfId="0" applyFont="1" applyAlignment="1">
      <alignment horizontal="left" indent="1"/>
    </xf>
    <xf numFmtId="49" fontId="5" fillId="0" borderId="2" xfId="0" applyNumberFormat="1" applyFont="1" applyBorder="1" applyAlignment="1">
      <alignment horizontal="center" vertical="center"/>
    </xf>
    <xf numFmtId="0" fontId="5" fillId="0" borderId="2" xfId="0" applyFont="1" applyBorder="1" applyAlignment="1">
      <alignment horizontal="justify" vertical="center" wrapText="1"/>
    </xf>
    <xf numFmtId="0" fontId="39" fillId="0" borderId="0" xfId="0" applyFont="1"/>
    <xf numFmtId="49" fontId="39" fillId="0" borderId="2" xfId="0" applyNumberFormat="1" applyFont="1" applyBorder="1"/>
    <xf numFmtId="0" fontId="39" fillId="0" borderId="2" xfId="0" applyFont="1" applyBorder="1"/>
    <xf numFmtId="0" fontId="40" fillId="0" borderId="2" xfId="0" applyFont="1" applyBorder="1"/>
    <xf numFmtId="0" fontId="38" fillId="0" borderId="0" xfId="0" applyFont="1" applyAlignment="1">
      <alignment horizontal="left" vertical="center"/>
    </xf>
    <xf numFmtId="0" fontId="5" fillId="0" borderId="2" xfId="0" applyFont="1" applyBorder="1" applyAlignment="1">
      <alignment horizontal="center" wrapText="1"/>
    </xf>
    <xf numFmtId="0" fontId="5" fillId="0" borderId="2" xfId="0" applyFont="1" applyBorder="1" applyAlignment="1">
      <alignment horizontal="center"/>
    </xf>
    <xf numFmtId="164" fontId="38" fillId="0" borderId="2" xfId="0" applyNumberFormat="1" applyFont="1" applyBorder="1" applyAlignment="1">
      <alignment horizontal="right"/>
    </xf>
    <xf numFmtId="49" fontId="10" fillId="0" borderId="2" xfId="0" applyNumberFormat="1" applyFont="1" applyBorder="1" applyAlignment="1">
      <alignment horizontal="center" vertical="center" wrapText="1"/>
    </xf>
    <xf numFmtId="164" fontId="10" fillId="0" borderId="2" xfId="0" applyNumberFormat="1" applyFont="1" applyBorder="1" applyAlignment="1">
      <alignment horizontal="right" wrapText="1"/>
    </xf>
    <xf numFmtId="0" fontId="3" fillId="0" borderId="0" xfId="0" applyFont="1" applyAlignment="1">
      <alignment horizontal="justify" vertical="top" wrapText="1"/>
    </xf>
    <xf numFmtId="0" fontId="10" fillId="0" borderId="2" xfId="0" applyFont="1" applyBorder="1" applyAlignment="1">
      <alignment wrapText="1"/>
    </xf>
    <xf numFmtId="0" fontId="3" fillId="0" borderId="2" xfId="0" applyFont="1" applyBorder="1" applyAlignment="1">
      <alignment horizontal="center" wrapText="1"/>
    </xf>
    <xf numFmtId="0" fontId="10" fillId="0" borderId="2" xfId="0" applyFont="1" applyBorder="1" applyAlignment="1">
      <alignment horizontal="left" indent="1"/>
    </xf>
    <xf numFmtId="0" fontId="9" fillId="0" borderId="2" xfId="0" applyFont="1" applyBorder="1" applyAlignment="1">
      <alignment horizontal="center" vertical="center" wrapText="1"/>
    </xf>
    <xf numFmtId="0" fontId="8" fillId="0" borderId="2" xfId="0" applyFont="1" applyBorder="1" applyAlignment="1">
      <alignment horizontal="center" vertical="center"/>
    </xf>
    <xf numFmtId="0" fontId="41" fillId="0" borderId="2" xfId="0" applyFont="1" applyBorder="1" applyAlignment="1">
      <alignment horizontal="justify" vertical="center" wrapText="1"/>
    </xf>
    <xf numFmtId="0" fontId="27" fillId="0" borderId="2" xfId="0" applyFont="1" applyBorder="1" applyAlignment="1">
      <alignment horizontal="left" vertical="center"/>
    </xf>
    <xf numFmtId="0" fontId="27" fillId="0" borderId="10" xfId="0" applyFont="1" applyBorder="1" applyAlignment="1">
      <alignment horizontal="left" vertical="center"/>
    </xf>
    <xf numFmtId="44" fontId="27" fillId="0" borderId="2" xfId="1" applyFont="1" applyBorder="1" applyAlignment="1">
      <alignment horizontal="center"/>
    </xf>
    <xf numFmtId="2" fontId="22" fillId="0" borderId="2" xfId="0" applyNumberFormat="1" applyFont="1" applyBorder="1" applyAlignment="1">
      <alignment horizontal="center" vertical="center"/>
    </xf>
    <xf numFmtId="0" fontId="9" fillId="0" borderId="0" xfId="0" applyFont="1" applyAlignment="1">
      <alignment horizontal="right"/>
    </xf>
    <xf numFmtId="0" fontId="42" fillId="0" borderId="6" xfId="0" applyFont="1" applyBorder="1" applyAlignment="1">
      <alignment wrapText="1"/>
    </xf>
    <xf numFmtId="0" fontId="42" fillId="0" borderId="7" xfId="0" applyFont="1" applyBorder="1" applyAlignment="1">
      <alignment horizontal="center" vertical="center" wrapText="1"/>
    </xf>
    <xf numFmtId="0" fontId="42" fillId="0" borderId="7" xfId="0" applyFont="1" applyBorder="1" applyAlignment="1">
      <alignment wrapText="1"/>
    </xf>
    <xf numFmtId="0" fontId="42" fillId="0" borderId="8" xfId="0" applyFont="1" applyBorder="1" applyAlignment="1">
      <alignment wrapText="1"/>
    </xf>
    <xf numFmtId="0" fontId="42" fillId="0" borderId="0" xfId="0" applyFont="1" applyAlignment="1">
      <alignment wrapText="1"/>
    </xf>
    <xf numFmtId="0" fontId="33" fillId="0" borderId="9" xfId="0" applyFont="1" applyBorder="1" applyAlignment="1">
      <alignment wrapText="1"/>
    </xf>
    <xf numFmtId="0" fontId="33" fillId="0" borderId="10" xfId="0" applyFont="1" applyBorder="1" applyAlignment="1">
      <alignment wrapText="1"/>
    </xf>
    <xf numFmtId="0" fontId="33" fillId="0" borderId="0" xfId="0" applyFont="1" applyAlignment="1">
      <alignment wrapText="1"/>
    </xf>
    <xf numFmtId="0" fontId="33" fillId="0" borderId="16" xfId="0" applyFont="1" applyBorder="1" applyAlignment="1">
      <alignment wrapText="1"/>
    </xf>
    <xf numFmtId="0" fontId="27" fillId="0" borderId="5" xfId="0" applyFont="1" applyBorder="1" applyAlignment="1">
      <alignment horizontal="center" vertical="center" wrapText="1"/>
    </xf>
    <xf numFmtId="0" fontId="33" fillId="0" borderId="11" xfId="0" applyFont="1" applyBorder="1" applyAlignment="1">
      <alignment wrapText="1"/>
    </xf>
    <xf numFmtId="0" fontId="33" fillId="0" borderId="0" xfId="0" applyFont="1" applyAlignment="1">
      <alignment horizontal="left" vertical="center" wrapText="1"/>
    </xf>
    <xf numFmtId="0" fontId="36" fillId="0" borderId="0" xfId="0" applyFont="1" applyAlignment="1">
      <alignment horizontal="center" vertical="center" wrapText="1"/>
    </xf>
    <xf numFmtId="0" fontId="36" fillId="0" borderId="0" xfId="0" applyFont="1" applyAlignment="1">
      <alignment horizontal="left" vertical="center" wrapText="1"/>
    </xf>
    <xf numFmtId="0" fontId="33" fillId="0" borderId="0" xfId="0" applyFont="1" applyAlignment="1">
      <alignment horizontal="center" wrapText="1"/>
    </xf>
    <xf numFmtId="0" fontId="33" fillId="0" borderId="0" xfId="0" applyFont="1" applyAlignment="1">
      <alignment horizontal="center" vertical="center" wrapText="1"/>
    </xf>
    <xf numFmtId="164" fontId="33" fillId="0" borderId="0" xfId="0" applyNumberFormat="1" applyFont="1" applyAlignment="1">
      <alignment horizontal="center" wrapText="1"/>
    </xf>
    <xf numFmtId="0" fontId="36" fillId="0" borderId="0" xfId="0" applyFont="1" applyAlignment="1">
      <alignment horizontal="right"/>
    </xf>
    <xf numFmtId="0" fontId="27" fillId="0" borderId="0" xfId="0" applyFont="1" applyAlignment="1">
      <alignment horizontal="left" vertical="center" wrapText="1"/>
    </xf>
    <xf numFmtId="0" fontId="27" fillId="0" borderId="0" xfId="0" applyFont="1" applyAlignment="1">
      <alignment horizontal="center" vertical="center" wrapText="1"/>
    </xf>
    <xf numFmtId="0" fontId="27" fillId="0" borderId="0" xfId="0" applyFont="1" applyAlignment="1">
      <alignment horizontal="center" wrapText="1"/>
    </xf>
    <xf numFmtId="0" fontId="43" fillId="0" borderId="0" xfId="0" applyFont="1" applyAlignment="1">
      <alignment horizontal="justify" wrapText="1"/>
    </xf>
    <xf numFmtId="0" fontId="45" fillId="0" borderId="0" xfId="0" applyFont="1" applyAlignment="1">
      <alignment horizontal="justify" wrapText="1"/>
    </xf>
    <xf numFmtId="164" fontId="44" fillId="0" borderId="0" xfId="0" applyNumberFormat="1" applyFont="1" applyAlignment="1">
      <alignment horizontal="left" wrapText="1"/>
    </xf>
    <xf numFmtId="0" fontId="28" fillId="0" borderId="0" xfId="0" applyFont="1" applyAlignment="1">
      <alignment horizontal="center" vertical="center" wrapText="1"/>
    </xf>
    <xf numFmtId="0" fontId="28" fillId="0" borderId="0" xfId="0" applyFont="1" applyAlignment="1">
      <alignment horizontal="left" vertical="center" wrapText="1"/>
    </xf>
    <xf numFmtId="0" fontId="29" fillId="0" borderId="0" xfId="0" applyFont="1" applyAlignment="1">
      <alignment horizontal="right" vertical="center" wrapText="1"/>
    </xf>
    <xf numFmtId="164" fontId="28" fillId="0" borderId="0" xfId="0" applyNumberFormat="1" applyFont="1" applyAlignment="1">
      <alignment horizontal="center" vertical="center" wrapText="1"/>
    </xf>
    <xf numFmtId="0" fontId="36" fillId="0" borderId="0" xfId="0" applyFont="1" applyAlignment="1">
      <alignment horizontal="right" vertical="top"/>
    </xf>
    <xf numFmtId="0" fontId="33" fillId="0" borderId="0" xfId="0" applyFont="1" applyAlignment="1">
      <alignment horizontal="center" vertical="top" wrapText="1"/>
    </xf>
    <xf numFmtId="0" fontId="29" fillId="0" borderId="0" xfId="0" applyFont="1" applyAlignment="1">
      <alignment horizontal="left" vertical="top" wrapText="1"/>
    </xf>
    <xf numFmtId="0" fontId="30" fillId="0" borderId="0" xfId="0" applyFont="1" applyAlignment="1">
      <alignment horizontal="center" vertical="center" wrapText="1"/>
    </xf>
    <xf numFmtId="0" fontId="30" fillId="0" borderId="0" xfId="0" applyFont="1" applyAlignment="1">
      <alignment vertical="center" wrapText="1"/>
    </xf>
    <xf numFmtId="0" fontId="28" fillId="0" borderId="0" xfId="0" applyFont="1" applyAlignment="1">
      <alignment horizontal="center" vertical="top" wrapText="1"/>
    </xf>
    <xf numFmtId="0" fontId="28" fillId="0" borderId="0" xfId="0" applyFont="1" applyAlignment="1">
      <alignment vertical="center" wrapText="1"/>
    </xf>
    <xf numFmtId="0" fontId="36" fillId="0" borderId="0" xfId="0" applyFont="1" applyAlignment="1">
      <alignment horizontal="right" vertical="center"/>
    </xf>
    <xf numFmtId="0" fontId="33" fillId="2" borderId="0" xfId="0" applyFont="1" applyFill="1" applyAlignment="1">
      <alignment horizontal="center" vertical="center" wrapText="1"/>
    </xf>
    <xf numFmtId="0" fontId="33" fillId="2" borderId="0" xfId="0" applyFont="1" applyFill="1" applyAlignment="1">
      <alignment horizontal="justify" wrapText="1"/>
    </xf>
    <xf numFmtId="0" fontId="33" fillId="2" borderId="0" xfId="0" applyFont="1" applyFill="1" applyAlignment="1">
      <alignment horizontal="center" wrapText="1"/>
    </xf>
    <xf numFmtId="0" fontId="50" fillId="2" borderId="0" xfId="0" applyFont="1" applyFill="1" applyAlignment="1">
      <alignment vertical="center" wrapText="1"/>
    </xf>
    <xf numFmtId="0" fontId="33" fillId="2" borderId="0" xfId="0" applyFont="1" applyFill="1" applyAlignment="1">
      <alignment horizontal="left" vertical="center" wrapText="1"/>
    </xf>
    <xf numFmtId="0" fontId="33" fillId="0" borderId="0" xfId="0" applyFont="1" applyAlignment="1">
      <alignment horizontal="justify" wrapText="1"/>
    </xf>
    <xf numFmtId="164" fontId="33" fillId="0" borderId="0" xfId="0" applyNumberFormat="1" applyFont="1" applyAlignment="1">
      <alignment horizontal="center" vertical="center" wrapText="1"/>
    </xf>
    <xf numFmtId="0" fontId="42" fillId="0" borderId="0" xfId="0" applyFont="1" applyAlignment="1">
      <alignment horizontal="justify" wrapText="1"/>
    </xf>
    <xf numFmtId="0" fontId="42" fillId="0" borderId="0" xfId="0" applyFont="1" applyAlignment="1">
      <alignment horizontal="center" vertical="center" wrapText="1"/>
    </xf>
    <xf numFmtId="0" fontId="33" fillId="0" borderId="0" xfId="0" applyFont="1" applyAlignment="1">
      <alignment horizontal="justify" vertical="center" wrapText="1"/>
    </xf>
    <xf numFmtId="0" fontId="22" fillId="0" borderId="0" xfId="0" applyFont="1" applyAlignment="1">
      <alignment horizontal="justify" vertical="center" wrapText="1"/>
    </xf>
    <xf numFmtId="0" fontId="33" fillId="0" borderId="0" xfId="0" applyFont="1" applyAlignment="1">
      <alignment vertical="top"/>
    </xf>
    <xf numFmtId="165" fontId="22" fillId="0" borderId="2" xfId="0" applyNumberFormat="1" applyFont="1" applyBorder="1" applyAlignment="1">
      <alignment horizontal="center" vertical="center"/>
    </xf>
    <xf numFmtId="164" fontId="10" fillId="0" borderId="2" xfId="0" applyNumberFormat="1" applyFont="1" applyBorder="1" applyAlignment="1">
      <alignment horizontal="center" vertical="center"/>
    </xf>
    <xf numFmtId="0" fontId="23" fillId="0" borderId="10" xfId="0" applyFont="1" applyBorder="1" applyAlignment="1">
      <alignment horizontal="center" vertical="center" wrapText="1"/>
    </xf>
    <xf numFmtId="4" fontId="0" fillId="0" borderId="10" xfId="0" applyNumberFormat="1" applyBorder="1" applyAlignment="1">
      <alignment vertical="center"/>
    </xf>
    <xf numFmtId="0" fontId="33" fillId="0" borderId="2" xfId="0" applyFont="1" applyBorder="1" applyAlignment="1">
      <alignment horizontal="center" vertical="center" wrapText="1"/>
    </xf>
    <xf numFmtId="0" fontId="37" fillId="0" borderId="2" xfId="0" applyFont="1" applyBorder="1" applyAlignment="1">
      <alignment horizontal="center" vertical="center"/>
    </xf>
    <xf numFmtId="0" fontId="33" fillId="0" borderId="2" xfId="0" applyFont="1" applyBorder="1" applyAlignment="1">
      <alignment horizontal="right" vertical="center"/>
    </xf>
    <xf numFmtId="0" fontId="11" fillId="0" borderId="5" xfId="0" applyFont="1" applyBorder="1" applyAlignment="1">
      <alignment horizontal="left" vertical="center"/>
    </xf>
    <xf numFmtId="2" fontId="9" fillId="0" borderId="1" xfId="0" applyNumberFormat="1" applyFont="1" applyBorder="1" applyAlignment="1">
      <alignment horizontal="center" vertical="center" wrapText="1"/>
    </xf>
    <xf numFmtId="2" fontId="11" fillId="2" borderId="2" xfId="0" applyNumberFormat="1" applyFont="1" applyFill="1" applyBorder="1" applyAlignment="1">
      <alignment horizontal="center"/>
    </xf>
    <xf numFmtId="0" fontId="11" fillId="2" borderId="2" xfId="0" applyFont="1" applyFill="1" applyBorder="1" applyAlignment="1">
      <alignment horizontal="left" wrapText="1"/>
    </xf>
    <xf numFmtId="0" fontId="15" fillId="2" borderId="2" xfId="0" applyFont="1" applyFill="1" applyBorder="1" applyAlignment="1">
      <alignment horizontal="center" vertical="center" wrapText="1"/>
    </xf>
    <xf numFmtId="0" fontId="3" fillId="2" borderId="0" xfId="0" applyFont="1" applyFill="1" applyAlignment="1">
      <alignment horizontal="center"/>
    </xf>
    <xf numFmtId="4" fontId="16" fillId="2" borderId="2" xfId="0" applyNumberFormat="1" applyFont="1" applyFill="1" applyBorder="1" applyAlignment="1">
      <alignment horizontal="right"/>
    </xf>
    <xf numFmtId="4" fontId="14" fillId="2" borderId="2" xfId="0" applyNumberFormat="1" applyFont="1" applyFill="1" applyBorder="1" applyAlignment="1">
      <alignment horizontal="right"/>
    </xf>
    <xf numFmtId="164" fontId="31" fillId="2" borderId="2" xfId="0" applyNumberFormat="1" applyFont="1" applyFill="1" applyBorder="1" applyAlignment="1">
      <alignment horizontal="right" vertical="center"/>
    </xf>
    <xf numFmtId="0" fontId="30" fillId="2" borderId="2" xfId="0" applyFont="1" applyFill="1" applyBorder="1" applyAlignment="1">
      <alignment horizontal="right" vertical="center"/>
    </xf>
    <xf numFmtId="0" fontId="27" fillId="0" borderId="2" xfId="0" applyFont="1" applyBorder="1" applyAlignment="1">
      <alignment horizontal="left" vertical="center" wrapText="1"/>
    </xf>
    <xf numFmtId="0" fontId="27" fillId="0" borderId="2" xfId="0" applyFont="1" applyBorder="1" applyAlignment="1">
      <alignment horizontal="center" wrapText="1"/>
    </xf>
    <xf numFmtId="0" fontId="7" fillId="0" borderId="2" xfId="0" applyFont="1" applyBorder="1" applyAlignment="1">
      <alignment horizontal="center" vertical="center"/>
    </xf>
    <xf numFmtId="17" fontId="8" fillId="0" borderId="1" xfId="0" applyNumberFormat="1" applyFont="1" applyBorder="1" applyAlignment="1">
      <alignment horizontal="center" vertical="center" wrapText="1"/>
    </xf>
    <xf numFmtId="0" fontId="56" fillId="0" borderId="2" xfId="0" applyFont="1" applyBorder="1" applyAlignment="1">
      <alignment horizontal="center" vertical="center" wrapText="1"/>
    </xf>
    <xf numFmtId="0" fontId="57" fillId="0" borderId="0" xfId="0" applyFont="1" applyAlignment="1">
      <alignment horizontal="left" vertical="center"/>
    </xf>
    <xf numFmtId="0" fontId="56" fillId="0" borderId="2" xfId="0" applyFont="1" applyBorder="1" applyAlignment="1">
      <alignment horizontal="right" vertical="center"/>
    </xf>
    <xf numFmtId="164" fontId="29" fillId="0" borderId="1" xfId="0" applyNumberFormat="1" applyFont="1" applyBorder="1" applyAlignment="1">
      <alignment horizontal="right" vertical="center"/>
    </xf>
    <xf numFmtId="0" fontId="55" fillId="0" borderId="2" xfId="0" applyFont="1" applyBorder="1" applyAlignment="1">
      <alignment horizontal="left" vertical="center" wrapText="1"/>
    </xf>
    <xf numFmtId="164" fontId="28" fillId="0" borderId="1" xfId="0" applyNumberFormat="1" applyFont="1" applyBorder="1" applyAlignment="1">
      <alignment horizontal="right" vertical="center"/>
    </xf>
    <xf numFmtId="0" fontId="55" fillId="0" borderId="3" xfId="0" applyFont="1" applyBorder="1" applyAlignment="1">
      <alignment horizontal="left" vertical="center" wrapText="1"/>
    </xf>
    <xf numFmtId="0" fontId="33" fillId="0" borderId="3" xfId="0" applyFont="1" applyBorder="1" applyAlignment="1">
      <alignment horizontal="center" wrapText="1"/>
    </xf>
    <xf numFmtId="0" fontId="57" fillId="0" borderId="5" xfId="0" applyFont="1" applyBorder="1" applyAlignment="1">
      <alignment horizontal="left" vertical="center"/>
    </xf>
    <xf numFmtId="0" fontId="56" fillId="0" borderId="3" xfId="0" applyFont="1" applyBorder="1" applyAlignment="1">
      <alignment horizontal="right" vertical="center"/>
    </xf>
    <xf numFmtId="164" fontId="10" fillId="0" borderId="0" xfId="0" applyNumberFormat="1" applyFont="1" applyAlignment="1">
      <alignment horizontal="right"/>
    </xf>
    <xf numFmtId="164" fontId="19" fillId="0" borderId="0" xfId="0" applyNumberFormat="1" applyFont="1" applyAlignment="1">
      <alignment horizontal="left" wrapText="1"/>
    </xf>
    <xf numFmtId="0" fontId="58" fillId="0" borderId="0" xfId="0" applyFont="1" applyAlignment="1">
      <alignment horizontal="right" wrapText="1"/>
    </xf>
    <xf numFmtId="0" fontId="33" fillId="0" borderId="5" xfId="0" applyFont="1" applyBorder="1" applyAlignment="1">
      <alignment wrapText="1"/>
    </xf>
    <xf numFmtId="0" fontId="14" fillId="0" borderId="0" xfId="0" applyFont="1" applyAlignment="1">
      <alignment horizontal="left" wrapText="1"/>
    </xf>
    <xf numFmtId="0" fontId="54" fillId="0" borderId="0" xfId="0" applyFont="1" applyAlignment="1">
      <alignment wrapText="1"/>
    </xf>
    <xf numFmtId="0" fontId="51" fillId="0" borderId="0" xfId="0" applyFont="1" applyAlignment="1">
      <alignment horizontal="left" vertical="center" wrapText="1"/>
    </xf>
    <xf numFmtId="0" fontId="52" fillId="0" borderId="0" xfId="0" applyFont="1" applyAlignment="1">
      <alignment horizontal="left" vertical="center" wrapText="1"/>
    </xf>
    <xf numFmtId="0" fontId="46" fillId="0" borderId="0" xfId="0" applyFont="1" applyAlignment="1">
      <alignment horizontal="left" vertical="center" wrapText="1"/>
    </xf>
    <xf numFmtId="0" fontId="33" fillId="0" borderId="0" xfId="0" applyFont="1" applyAlignment="1">
      <alignment horizontal="left" vertical="center" wrapText="1"/>
    </xf>
    <xf numFmtId="164" fontId="44" fillId="0" borderId="0" xfId="0" applyNumberFormat="1" applyFont="1" applyAlignment="1">
      <alignment horizontal="left" wrapText="1"/>
    </xf>
    <xf numFmtId="0" fontId="31" fillId="0" borderId="0" xfId="0" applyFont="1" applyAlignment="1">
      <alignment horizontal="left" wrapText="1"/>
    </xf>
    <xf numFmtId="0" fontId="49" fillId="4" borderId="0" xfId="0" applyFont="1" applyFill="1" applyAlignment="1">
      <alignment horizontal="center" vertical="center" wrapText="1"/>
    </xf>
    <xf numFmtId="49" fontId="33" fillId="0" borderId="0" xfId="0" applyNumberFormat="1" applyFont="1" applyAlignment="1">
      <alignment horizontal="left" vertical="center" wrapText="1"/>
    </xf>
    <xf numFmtId="164" fontId="44" fillId="0" borderId="0" xfId="0" applyNumberFormat="1" applyFont="1" applyAlignment="1">
      <alignment wrapText="1"/>
    </xf>
    <xf numFmtId="0" fontId="48" fillId="0" borderId="0" xfId="0" applyFont="1" applyAlignment="1">
      <alignment horizontal="left" vertical="center" wrapText="1"/>
    </xf>
    <xf numFmtId="0" fontId="29" fillId="0" borderId="0" xfId="0" applyFont="1" applyAlignment="1">
      <alignment horizontal="left" vertical="top" wrapText="1"/>
    </xf>
    <xf numFmtId="0" fontId="0" fillId="0" borderId="0" xfId="0" applyAlignment="1">
      <alignment horizontal="left" vertical="top" wrapText="1"/>
    </xf>
    <xf numFmtId="0" fontId="36" fillId="0" borderId="0" xfId="0" applyFont="1" applyAlignment="1">
      <alignment horizontal="left" vertical="center" wrapText="1"/>
    </xf>
    <xf numFmtId="44" fontId="18" fillId="0" borderId="12" xfId="1" applyFont="1" applyBorder="1" applyAlignment="1">
      <alignment horizontal="center" vertical="center" wrapText="1"/>
    </xf>
    <xf numFmtId="44" fontId="18" fillId="0" borderId="14" xfId="1" applyFont="1" applyBorder="1" applyAlignment="1">
      <alignment horizontal="center" vertical="center" wrapText="1"/>
    </xf>
    <xf numFmtId="0" fontId="18" fillId="0" borderId="13" xfId="0" applyFont="1" applyBorder="1" applyAlignment="1">
      <alignment horizontal="left" vertical="center" wrapText="1"/>
    </xf>
    <xf numFmtId="0" fontId="18" fillId="0" borderId="14" xfId="0" applyFont="1" applyBorder="1" applyAlignment="1">
      <alignment horizontal="left" vertical="center" wrapText="1"/>
    </xf>
    <xf numFmtId="0" fontId="9" fillId="0" borderId="12" xfId="0" applyFont="1" applyBorder="1" applyAlignment="1">
      <alignment vertical="center" wrapText="1"/>
    </xf>
    <xf numFmtId="0" fontId="9" fillId="0" borderId="13" xfId="0" applyFont="1" applyBorder="1" applyAlignment="1">
      <alignment vertical="center"/>
    </xf>
    <xf numFmtId="0" fontId="9" fillId="0" borderId="14" xfId="0" applyFont="1" applyBorder="1" applyAlignment="1">
      <alignment vertical="center"/>
    </xf>
    <xf numFmtId="0" fontId="8" fillId="0" borderId="12" xfId="0" applyFont="1" applyBorder="1" applyAlignment="1">
      <alignment vertical="center" wrapText="1"/>
    </xf>
    <xf numFmtId="0" fontId="8" fillId="0" borderId="13" xfId="0" applyFont="1" applyBorder="1" applyAlignment="1">
      <alignment vertical="center" wrapText="1"/>
    </xf>
    <xf numFmtId="0" fontId="8" fillId="0" borderId="14" xfId="0" applyFont="1" applyBorder="1" applyAlignment="1">
      <alignment vertical="center" wrapText="1"/>
    </xf>
    <xf numFmtId="0" fontId="13" fillId="2" borderId="7" xfId="0" applyFont="1" applyFill="1" applyBorder="1" applyAlignment="1">
      <alignment horizontal="center" vertical="center"/>
    </xf>
    <xf numFmtId="0" fontId="13" fillId="2" borderId="0" xfId="0" applyFont="1" applyFill="1" applyAlignment="1">
      <alignment horizontal="center" vertical="center"/>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2"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13" fillId="0" borderId="0" xfId="0" applyFont="1" applyAlignment="1">
      <alignment horizontal="right" vertical="center"/>
    </xf>
    <xf numFmtId="0" fontId="19" fillId="0" borderId="0" xfId="0" applyFont="1" applyAlignment="1">
      <alignment horizontal="right" vertical="center"/>
    </xf>
    <xf numFmtId="44" fontId="13" fillId="0" borderId="15" xfId="0" applyNumberFormat="1" applyFont="1" applyBorder="1" applyAlignment="1">
      <alignment horizontal="center" vertical="center" wrapText="1"/>
    </xf>
    <xf numFmtId="0" fontId="13" fillId="0" borderId="15" xfId="0" applyFont="1" applyBorder="1" applyAlignment="1">
      <alignment horizontal="center" vertical="center" wrapText="1"/>
    </xf>
    <xf numFmtId="44" fontId="13" fillId="0" borderId="15" xfId="1" applyFont="1" applyBorder="1" applyAlignment="1">
      <alignment horizontal="center" vertical="center" wrapText="1"/>
    </xf>
    <xf numFmtId="0" fontId="8" fillId="0" borderId="0" xfId="0" applyFont="1" applyAlignment="1">
      <alignment horizontal="center" wrapText="1"/>
    </xf>
    <xf numFmtId="0" fontId="53" fillId="4" borderId="6" xfId="0" applyFont="1" applyFill="1" applyBorder="1" applyAlignment="1">
      <alignment horizontal="center" vertical="center" wrapText="1"/>
    </xf>
    <xf numFmtId="0" fontId="53" fillId="4" borderId="7" xfId="0" applyFont="1" applyFill="1" applyBorder="1" applyAlignment="1">
      <alignment horizontal="center" vertical="center" wrapText="1"/>
    </xf>
    <xf numFmtId="0" fontId="53" fillId="4" borderId="8" xfId="0" applyFont="1" applyFill="1" applyBorder="1" applyAlignment="1">
      <alignment horizontal="center" vertical="center" wrapText="1"/>
    </xf>
    <xf numFmtId="2" fontId="9" fillId="2" borderId="4" xfId="0" applyNumberFormat="1" applyFont="1" applyFill="1" applyBorder="1" applyAlignment="1">
      <alignment horizontal="center" vertical="center"/>
    </xf>
    <xf numFmtId="2" fontId="9" fillId="2" borderId="3" xfId="0" applyNumberFormat="1" applyFont="1" applyFill="1" applyBorder="1" applyAlignment="1">
      <alignment horizontal="center" vertical="center"/>
    </xf>
    <xf numFmtId="0" fontId="9" fillId="2" borderId="8"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3" xfId="0" applyFont="1" applyFill="1" applyBorder="1" applyAlignment="1">
      <alignment horizontal="center" vertical="center"/>
    </xf>
    <xf numFmtId="4" fontId="9" fillId="2" borderId="4" xfId="0" applyNumberFormat="1" applyFont="1" applyFill="1" applyBorder="1" applyAlignment="1">
      <alignment horizontal="center" vertical="center"/>
    </xf>
    <xf numFmtId="4" fontId="9" fillId="2" borderId="3" xfId="0" applyNumberFormat="1" applyFont="1" applyFill="1" applyBorder="1" applyAlignment="1">
      <alignment horizontal="center" vertical="center"/>
    </xf>
    <xf numFmtId="0" fontId="8" fillId="0" borderId="12" xfId="0" applyFont="1"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164" fontId="44" fillId="0" borderId="0" xfId="0" applyNumberFormat="1" applyFont="1" applyAlignment="1"/>
  </cellXfs>
  <cellStyles count="5">
    <cellStyle name="Monétaire" xfId="1" builtinId="4"/>
    <cellStyle name="Monétaire 2" xfId="4" xr:uid="{AA017467-4740-4D7F-B5D7-D5F261BEEC8E}"/>
    <cellStyle name="Normal" xfId="0" builtinId="0"/>
    <cellStyle name="Normal 2" xfId="2" xr:uid="{00000000-0005-0000-0000-000002000000}"/>
    <cellStyle name="Normal_Bordereau électricité"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3</xdr:col>
      <xdr:colOff>152400</xdr:colOff>
      <xdr:row>20</xdr:row>
      <xdr:rowOff>85725</xdr:rowOff>
    </xdr:from>
    <xdr:to>
      <xdr:col>3</xdr:col>
      <xdr:colOff>742950</xdr:colOff>
      <xdr:row>23</xdr:row>
      <xdr:rowOff>104776</xdr:rowOff>
    </xdr:to>
    <xdr:pic>
      <xdr:nvPicPr>
        <xdr:cNvPr id="2" name="Image 3" descr="MCIbis75.bmp">
          <a:extLst>
            <a:ext uri="{FF2B5EF4-FFF2-40B4-BE49-F238E27FC236}">
              <a16:creationId xmlns:a16="http://schemas.microsoft.com/office/drawing/2014/main" id="{037CDFF2-DD3D-4827-8049-0E788841015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7400" y="4314825"/>
          <a:ext cx="590550"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19050</xdr:colOff>
      <xdr:row>1</xdr:row>
      <xdr:rowOff>47625</xdr:rowOff>
    </xdr:from>
    <xdr:to>
      <xdr:col>3</xdr:col>
      <xdr:colOff>335280</xdr:colOff>
      <xdr:row>1</xdr:row>
      <xdr:rowOff>809625</xdr:rowOff>
    </xdr:to>
    <xdr:pic>
      <xdr:nvPicPr>
        <xdr:cNvPr id="3" name="Image 2">
          <a:extLst>
            <a:ext uri="{FF2B5EF4-FFF2-40B4-BE49-F238E27FC236}">
              <a16:creationId xmlns:a16="http://schemas.microsoft.com/office/drawing/2014/main" id="{3BC0BB51-E222-798C-C4D0-403C017FDD8A}"/>
            </a:ext>
          </a:extLst>
        </xdr:cNvPr>
        <xdr:cNvPicPr>
          <a:picLocks noChangeAspect="1"/>
        </xdr:cNvPicPr>
      </xdr:nvPicPr>
      <xdr:blipFill>
        <a:blip xmlns:r="http://schemas.openxmlformats.org/officeDocument/2006/relationships" r:embed="rId2"/>
        <a:stretch>
          <a:fillRect/>
        </a:stretch>
      </xdr:blipFill>
      <xdr:spPr>
        <a:xfrm>
          <a:off x="209550" y="238125"/>
          <a:ext cx="1840230" cy="7620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gence@geoffroyarchitectes.com" TargetMode="Externa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CBFAF2-343A-4A87-8D15-9CC6FBF7FA80}">
  <dimension ref="A1:O319"/>
  <sheetViews>
    <sheetView tabSelected="1" view="pageBreakPreview" topLeftCell="A3" zoomScaleNormal="100" zoomScaleSheetLayoutView="100" workbookViewId="0">
      <selection activeCell="N29" sqref="N29"/>
    </sheetView>
  </sheetViews>
  <sheetFormatPr baseColWidth="10" defaultRowHeight="12.75" x14ac:dyDescent="0.2"/>
  <cols>
    <col min="1" max="1" width="2.85546875" style="166" customWidth="1"/>
    <col min="2" max="2" width="11.42578125" style="206" customWidth="1"/>
    <col min="3" max="3" width="11.42578125" style="166" customWidth="1"/>
    <col min="4" max="4" width="11.42578125" style="206" customWidth="1"/>
    <col min="5" max="5" width="2.28515625" style="206" customWidth="1"/>
    <col min="6" max="8" width="11.42578125" style="206" customWidth="1"/>
    <col min="9" max="9" width="12" style="206" customWidth="1"/>
    <col min="10" max="11" width="2.85546875" style="166" customWidth="1"/>
    <col min="12" max="255" width="11.42578125" style="166"/>
    <col min="256" max="257" width="2.85546875" style="166" customWidth="1"/>
    <col min="258" max="260" width="11.42578125" style="166"/>
    <col min="261" max="261" width="2.28515625" style="166" customWidth="1"/>
    <col min="262" max="265" width="11.42578125" style="166"/>
    <col min="266" max="267" width="2.85546875" style="166" customWidth="1"/>
    <col min="268" max="511" width="11.42578125" style="166"/>
    <col min="512" max="513" width="2.85546875" style="166" customWidth="1"/>
    <col min="514" max="516" width="11.42578125" style="166"/>
    <col min="517" max="517" width="2.28515625" style="166" customWidth="1"/>
    <col min="518" max="521" width="11.42578125" style="166"/>
    <col min="522" max="523" width="2.85546875" style="166" customWidth="1"/>
    <col min="524" max="767" width="11.42578125" style="166"/>
    <col min="768" max="769" width="2.85546875" style="166" customWidth="1"/>
    <col min="770" max="772" width="11.42578125" style="166"/>
    <col min="773" max="773" width="2.28515625" style="166" customWidth="1"/>
    <col min="774" max="777" width="11.42578125" style="166"/>
    <col min="778" max="779" width="2.85546875" style="166" customWidth="1"/>
    <col min="780" max="1023" width="11.42578125" style="166"/>
    <col min="1024" max="1025" width="2.85546875" style="166" customWidth="1"/>
    <col min="1026" max="1028" width="11.42578125" style="166"/>
    <col min="1029" max="1029" width="2.28515625" style="166" customWidth="1"/>
    <col min="1030" max="1033" width="11.42578125" style="166"/>
    <col min="1034" max="1035" width="2.85546875" style="166" customWidth="1"/>
    <col min="1036" max="1279" width="11.42578125" style="166"/>
    <col min="1280" max="1281" width="2.85546875" style="166" customWidth="1"/>
    <col min="1282" max="1284" width="11.42578125" style="166"/>
    <col min="1285" max="1285" width="2.28515625" style="166" customWidth="1"/>
    <col min="1286" max="1289" width="11.42578125" style="166"/>
    <col min="1290" max="1291" width="2.85546875" style="166" customWidth="1"/>
    <col min="1292" max="1535" width="11.42578125" style="166"/>
    <col min="1536" max="1537" width="2.85546875" style="166" customWidth="1"/>
    <col min="1538" max="1540" width="11.42578125" style="166"/>
    <col min="1541" max="1541" width="2.28515625" style="166" customWidth="1"/>
    <col min="1542" max="1545" width="11.42578125" style="166"/>
    <col min="1546" max="1547" width="2.85546875" style="166" customWidth="1"/>
    <col min="1548" max="1791" width="11.42578125" style="166"/>
    <col min="1792" max="1793" width="2.85546875" style="166" customWidth="1"/>
    <col min="1794" max="1796" width="11.42578125" style="166"/>
    <col min="1797" max="1797" width="2.28515625" style="166" customWidth="1"/>
    <col min="1798" max="1801" width="11.42578125" style="166"/>
    <col min="1802" max="1803" width="2.85546875" style="166" customWidth="1"/>
    <col min="1804" max="2047" width="11.42578125" style="166"/>
    <col min="2048" max="2049" width="2.85546875" style="166" customWidth="1"/>
    <col min="2050" max="2052" width="11.42578125" style="166"/>
    <col min="2053" max="2053" width="2.28515625" style="166" customWidth="1"/>
    <col min="2054" max="2057" width="11.42578125" style="166"/>
    <col min="2058" max="2059" width="2.85546875" style="166" customWidth="1"/>
    <col min="2060" max="2303" width="11.42578125" style="166"/>
    <col min="2304" max="2305" width="2.85546875" style="166" customWidth="1"/>
    <col min="2306" max="2308" width="11.42578125" style="166"/>
    <col min="2309" max="2309" width="2.28515625" style="166" customWidth="1"/>
    <col min="2310" max="2313" width="11.42578125" style="166"/>
    <col min="2314" max="2315" width="2.85546875" style="166" customWidth="1"/>
    <col min="2316" max="2559" width="11.42578125" style="166"/>
    <col min="2560" max="2561" width="2.85546875" style="166" customWidth="1"/>
    <col min="2562" max="2564" width="11.42578125" style="166"/>
    <col min="2565" max="2565" width="2.28515625" style="166" customWidth="1"/>
    <col min="2566" max="2569" width="11.42578125" style="166"/>
    <col min="2570" max="2571" width="2.85546875" style="166" customWidth="1"/>
    <col min="2572" max="2815" width="11.42578125" style="166"/>
    <col min="2816" max="2817" width="2.85546875" style="166" customWidth="1"/>
    <col min="2818" max="2820" width="11.42578125" style="166"/>
    <col min="2821" max="2821" width="2.28515625" style="166" customWidth="1"/>
    <col min="2822" max="2825" width="11.42578125" style="166"/>
    <col min="2826" max="2827" width="2.85546875" style="166" customWidth="1"/>
    <col min="2828" max="3071" width="11.42578125" style="166"/>
    <col min="3072" max="3073" width="2.85546875" style="166" customWidth="1"/>
    <col min="3074" max="3076" width="11.42578125" style="166"/>
    <col min="3077" max="3077" width="2.28515625" style="166" customWidth="1"/>
    <col min="3078" max="3081" width="11.42578125" style="166"/>
    <col min="3082" max="3083" width="2.85546875" style="166" customWidth="1"/>
    <col min="3084" max="3327" width="11.42578125" style="166"/>
    <col min="3328" max="3329" width="2.85546875" style="166" customWidth="1"/>
    <col min="3330" max="3332" width="11.42578125" style="166"/>
    <col min="3333" max="3333" width="2.28515625" style="166" customWidth="1"/>
    <col min="3334" max="3337" width="11.42578125" style="166"/>
    <col min="3338" max="3339" width="2.85546875" style="166" customWidth="1"/>
    <col min="3340" max="3583" width="11.42578125" style="166"/>
    <col min="3584" max="3585" width="2.85546875" style="166" customWidth="1"/>
    <col min="3586" max="3588" width="11.42578125" style="166"/>
    <col min="3589" max="3589" width="2.28515625" style="166" customWidth="1"/>
    <col min="3590" max="3593" width="11.42578125" style="166"/>
    <col min="3594" max="3595" width="2.85546875" style="166" customWidth="1"/>
    <col min="3596" max="3839" width="11.42578125" style="166"/>
    <col min="3840" max="3841" width="2.85546875" style="166" customWidth="1"/>
    <col min="3842" max="3844" width="11.42578125" style="166"/>
    <col min="3845" max="3845" width="2.28515625" style="166" customWidth="1"/>
    <col min="3846" max="3849" width="11.42578125" style="166"/>
    <col min="3850" max="3851" width="2.85546875" style="166" customWidth="1"/>
    <col min="3852" max="4095" width="11.42578125" style="166"/>
    <col min="4096" max="4097" width="2.85546875" style="166" customWidth="1"/>
    <col min="4098" max="4100" width="11.42578125" style="166"/>
    <col min="4101" max="4101" width="2.28515625" style="166" customWidth="1"/>
    <col min="4102" max="4105" width="11.42578125" style="166"/>
    <col min="4106" max="4107" width="2.85546875" style="166" customWidth="1"/>
    <col min="4108" max="4351" width="11.42578125" style="166"/>
    <col min="4352" max="4353" width="2.85546875" style="166" customWidth="1"/>
    <col min="4354" max="4356" width="11.42578125" style="166"/>
    <col min="4357" max="4357" width="2.28515625" style="166" customWidth="1"/>
    <col min="4358" max="4361" width="11.42578125" style="166"/>
    <col min="4362" max="4363" width="2.85546875" style="166" customWidth="1"/>
    <col min="4364" max="4607" width="11.42578125" style="166"/>
    <col min="4608" max="4609" width="2.85546875" style="166" customWidth="1"/>
    <col min="4610" max="4612" width="11.42578125" style="166"/>
    <col min="4613" max="4613" width="2.28515625" style="166" customWidth="1"/>
    <col min="4614" max="4617" width="11.42578125" style="166"/>
    <col min="4618" max="4619" width="2.85546875" style="166" customWidth="1"/>
    <col min="4620" max="4863" width="11.42578125" style="166"/>
    <col min="4864" max="4865" width="2.85546875" style="166" customWidth="1"/>
    <col min="4866" max="4868" width="11.42578125" style="166"/>
    <col min="4869" max="4869" width="2.28515625" style="166" customWidth="1"/>
    <col min="4870" max="4873" width="11.42578125" style="166"/>
    <col min="4874" max="4875" width="2.85546875" style="166" customWidth="1"/>
    <col min="4876" max="5119" width="11.42578125" style="166"/>
    <col min="5120" max="5121" width="2.85546875" style="166" customWidth="1"/>
    <col min="5122" max="5124" width="11.42578125" style="166"/>
    <col min="5125" max="5125" width="2.28515625" style="166" customWidth="1"/>
    <col min="5126" max="5129" width="11.42578125" style="166"/>
    <col min="5130" max="5131" width="2.85546875" style="166" customWidth="1"/>
    <col min="5132" max="5375" width="11.42578125" style="166"/>
    <col min="5376" max="5377" width="2.85546875" style="166" customWidth="1"/>
    <col min="5378" max="5380" width="11.42578125" style="166"/>
    <col min="5381" max="5381" width="2.28515625" style="166" customWidth="1"/>
    <col min="5382" max="5385" width="11.42578125" style="166"/>
    <col min="5386" max="5387" width="2.85546875" style="166" customWidth="1"/>
    <col min="5388" max="5631" width="11.42578125" style="166"/>
    <col min="5632" max="5633" width="2.85546875" style="166" customWidth="1"/>
    <col min="5634" max="5636" width="11.42578125" style="166"/>
    <col min="5637" max="5637" width="2.28515625" style="166" customWidth="1"/>
    <col min="5638" max="5641" width="11.42578125" style="166"/>
    <col min="5642" max="5643" width="2.85546875" style="166" customWidth="1"/>
    <col min="5644" max="5887" width="11.42578125" style="166"/>
    <col min="5888" max="5889" width="2.85546875" style="166" customWidth="1"/>
    <col min="5890" max="5892" width="11.42578125" style="166"/>
    <col min="5893" max="5893" width="2.28515625" style="166" customWidth="1"/>
    <col min="5894" max="5897" width="11.42578125" style="166"/>
    <col min="5898" max="5899" width="2.85546875" style="166" customWidth="1"/>
    <col min="5900" max="6143" width="11.42578125" style="166"/>
    <col min="6144" max="6145" width="2.85546875" style="166" customWidth="1"/>
    <col min="6146" max="6148" width="11.42578125" style="166"/>
    <col min="6149" max="6149" width="2.28515625" style="166" customWidth="1"/>
    <col min="6150" max="6153" width="11.42578125" style="166"/>
    <col min="6154" max="6155" width="2.85546875" style="166" customWidth="1"/>
    <col min="6156" max="6399" width="11.42578125" style="166"/>
    <col min="6400" max="6401" width="2.85546875" style="166" customWidth="1"/>
    <col min="6402" max="6404" width="11.42578125" style="166"/>
    <col min="6405" max="6405" width="2.28515625" style="166" customWidth="1"/>
    <col min="6406" max="6409" width="11.42578125" style="166"/>
    <col min="6410" max="6411" width="2.85546875" style="166" customWidth="1"/>
    <col min="6412" max="6655" width="11.42578125" style="166"/>
    <col min="6656" max="6657" width="2.85546875" style="166" customWidth="1"/>
    <col min="6658" max="6660" width="11.42578125" style="166"/>
    <col min="6661" max="6661" width="2.28515625" style="166" customWidth="1"/>
    <col min="6662" max="6665" width="11.42578125" style="166"/>
    <col min="6666" max="6667" width="2.85546875" style="166" customWidth="1"/>
    <col min="6668" max="6911" width="11.42578125" style="166"/>
    <col min="6912" max="6913" width="2.85546875" style="166" customWidth="1"/>
    <col min="6914" max="6916" width="11.42578125" style="166"/>
    <col min="6917" max="6917" width="2.28515625" style="166" customWidth="1"/>
    <col min="6918" max="6921" width="11.42578125" style="166"/>
    <col min="6922" max="6923" width="2.85546875" style="166" customWidth="1"/>
    <col min="6924" max="7167" width="11.42578125" style="166"/>
    <col min="7168" max="7169" width="2.85546875" style="166" customWidth="1"/>
    <col min="7170" max="7172" width="11.42578125" style="166"/>
    <col min="7173" max="7173" width="2.28515625" style="166" customWidth="1"/>
    <col min="7174" max="7177" width="11.42578125" style="166"/>
    <col min="7178" max="7179" width="2.85546875" style="166" customWidth="1"/>
    <col min="7180" max="7423" width="11.42578125" style="166"/>
    <col min="7424" max="7425" width="2.85546875" style="166" customWidth="1"/>
    <col min="7426" max="7428" width="11.42578125" style="166"/>
    <col min="7429" max="7429" width="2.28515625" style="166" customWidth="1"/>
    <col min="7430" max="7433" width="11.42578125" style="166"/>
    <col min="7434" max="7435" width="2.85546875" style="166" customWidth="1"/>
    <col min="7436" max="7679" width="11.42578125" style="166"/>
    <col min="7680" max="7681" width="2.85546875" style="166" customWidth="1"/>
    <col min="7682" max="7684" width="11.42578125" style="166"/>
    <col min="7685" max="7685" width="2.28515625" style="166" customWidth="1"/>
    <col min="7686" max="7689" width="11.42578125" style="166"/>
    <col min="7690" max="7691" width="2.85546875" style="166" customWidth="1"/>
    <col min="7692" max="7935" width="11.42578125" style="166"/>
    <col min="7936" max="7937" width="2.85546875" style="166" customWidth="1"/>
    <col min="7938" max="7940" width="11.42578125" style="166"/>
    <col min="7941" max="7941" width="2.28515625" style="166" customWidth="1"/>
    <col min="7942" max="7945" width="11.42578125" style="166"/>
    <col min="7946" max="7947" width="2.85546875" style="166" customWidth="1"/>
    <col min="7948" max="8191" width="11.42578125" style="166"/>
    <col min="8192" max="8193" width="2.85546875" style="166" customWidth="1"/>
    <col min="8194" max="8196" width="11.42578125" style="166"/>
    <col min="8197" max="8197" width="2.28515625" style="166" customWidth="1"/>
    <col min="8198" max="8201" width="11.42578125" style="166"/>
    <col min="8202" max="8203" width="2.85546875" style="166" customWidth="1"/>
    <col min="8204" max="8447" width="11.42578125" style="166"/>
    <col min="8448" max="8449" width="2.85546875" style="166" customWidth="1"/>
    <col min="8450" max="8452" width="11.42578125" style="166"/>
    <col min="8453" max="8453" width="2.28515625" style="166" customWidth="1"/>
    <col min="8454" max="8457" width="11.42578125" style="166"/>
    <col min="8458" max="8459" width="2.85546875" style="166" customWidth="1"/>
    <col min="8460" max="8703" width="11.42578125" style="166"/>
    <col min="8704" max="8705" width="2.85546875" style="166" customWidth="1"/>
    <col min="8706" max="8708" width="11.42578125" style="166"/>
    <col min="8709" max="8709" width="2.28515625" style="166" customWidth="1"/>
    <col min="8710" max="8713" width="11.42578125" style="166"/>
    <col min="8714" max="8715" width="2.85546875" style="166" customWidth="1"/>
    <col min="8716" max="8959" width="11.42578125" style="166"/>
    <col min="8960" max="8961" width="2.85546875" style="166" customWidth="1"/>
    <col min="8962" max="8964" width="11.42578125" style="166"/>
    <col min="8965" max="8965" width="2.28515625" style="166" customWidth="1"/>
    <col min="8966" max="8969" width="11.42578125" style="166"/>
    <col min="8970" max="8971" width="2.85546875" style="166" customWidth="1"/>
    <col min="8972" max="9215" width="11.42578125" style="166"/>
    <col min="9216" max="9217" width="2.85546875" style="166" customWidth="1"/>
    <col min="9218" max="9220" width="11.42578125" style="166"/>
    <col min="9221" max="9221" width="2.28515625" style="166" customWidth="1"/>
    <col min="9222" max="9225" width="11.42578125" style="166"/>
    <col min="9226" max="9227" width="2.85546875" style="166" customWidth="1"/>
    <col min="9228" max="9471" width="11.42578125" style="166"/>
    <col min="9472" max="9473" width="2.85546875" style="166" customWidth="1"/>
    <col min="9474" max="9476" width="11.42578125" style="166"/>
    <col min="9477" max="9477" width="2.28515625" style="166" customWidth="1"/>
    <col min="9478" max="9481" width="11.42578125" style="166"/>
    <col min="9482" max="9483" width="2.85546875" style="166" customWidth="1"/>
    <col min="9484" max="9727" width="11.42578125" style="166"/>
    <col min="9728" max="9729" width="2.85546875" style="166" customWidth="1"/>
    <col min="9730" max="9732" width="11.42578125" style="166"/>
    <col min="9733" max="9733" width="2.28515625" style="166" customWidth="1"/>
    <col min="9734" max="9737" width="11.42578125" style="166"/>
    <col min="9738" max="9739" width="2.85546875" style="166" customWidth="1"/>
    <col min="9740" max="9983" width="11.42578125" style="166"/>
    <col min="9984" max="9985" width="2.85546875" style="166" customWidth="1"/>
    <col min="9986" max="9988" width="11.42578125" style="166"/>
    <col min="9989" max="9989" width="2.28515625" style="166" customWidth="1"/>
    <col min="9990" max="9993" width="11.42578125" style="166"/>
    <col min="9994" max="9995" width="2.85546875" style="166" customWidth="1"/>
    <col min="9996" max="10239" width="11.42578125" style="166"/>
    <col min="10240" max="10241" width="2.85546875" style="166" customWidth="1"/>
    <col min="10242" max="10244" width="11.42578125" style="166"/>
    <col min="10245" max="10245" width="2.28515625" style="166" customWidth="1"/>
    <col min="10246" max="10249" width="11.42578125" style="166"/>
    <col min="10250" max="10251" width="2.85546875" style="166" customWidth="1"/>
    <col min="10252" max="10495" width="11.42578125" style="166"/>
    <col min="10496" max="10497" width="2.85546875" style="166" customWidth="1"/>
    <col min="10498" max="10500" width="11.42578125" style="166"/>
    <col min="10501" max="10501" width="2.28515625" style="166" customWidth="1"/>
    <col min="10502" max="10505" width="11.42578125" style="166"/>
    <col min="10506" max="10507" width="2.85546875" style="166" customWidth="1"/>
    <col min="10508" max="10751" width="11.42578125" style="166"/>
    <col min="10752" max="10753" width="2.85546875" style="166" customWidth="1"/>
    <col min="10754" max="10756" width="11.42578125" style="166"/>
    <col min="10757" max="10757" width="2.28515625" style="166" customWidth="1"/>
    <col min="10758" max="10761" width="11.42578125" style="166"/>
    <col min="10762" max="10763" width="2.85546875" style="166" customWidth="1"/>
    <col min="10764" max="11007" width="11.42578125" style="166"/>
    <col min="11008" max="11009" width="2.85546875" style="166" customWidth="1"/>
    <col min="11010" max="11012" width="11.42578125" style="166"/>
    <col min="11013" max="11013" width="2.28515625" style="166" customWidth="1"/>
    <col min="11014" max="11017" width="11.42578125" style="166"/>
    <col min="11018" max="11019" width="2.85546875" style="166" customWidth="1"/>
    <col min="11020" max="11263" width="11.42578125" style="166"/>
    <col min="11264" max="11265" width="2.85546875" style="166" customWidth="1"/>
    <col min="11266" max="11268" width="11.42578125" style="166"/>
    <col min="11269" max="11269" width="2.28515625" style="166" customWidth="1"/>
    <col min="11270" max="11273" width="11.42578125" style="166"/>
    <col min="11274" max="11275" width="2.85546875" style="166" customWidth="1"/>
    <col min="11276" max="11519" width="11.42578125" style="166"/>
    <col min="11520" max="11521" width="2.85546875" style="166" customWidth="1"/>
    <col min="11522" max="11524" width="11.42578125" style="166"/>
    <col min="11525" max="11525" width="2.28515625" style="166" customWidth="1"/>
    <col min="11526" max="11529" width="11.42578125" style="166"/>
    <col min="11530" max="11531" width="2.85546875" style="166" customWidth="1"/>
    <col min="11532" max="11775" width="11.42578125" style="166"/>
    <col min="11776" max="11777" width="2.85546875" style="166" customWidth="1"/>
    <col min="11778" max="11780" width="11.42578125" style="166"/>
    <col min="11781" max="11781" width="2.28515625" style="166" customWidth="1"/>
    <col min="11782" max="11785" width="11.42578125" style="166"/>
    <col min="11786" max="11787" width="2.85546875" style="166" customWidth="1"/>
    <col min="11788" max="12031" width="11.42578125" style="166"/>
    <col min="12032" max="12033" width="2.85546875" style="166" customWidth="1"/>
    <col min="12034" max="12036" width="11.42578125" style="166"/>
    <col min="12037" max="12037" width="2.28515625" style="166" customWidth="1"/>
    <col min="12038" max="12041" width="11.42578125" style="166"/>
    <col min="12042" max="12043" width="2.85546875" style="166" customWidth="1"/>
    <col min="12044" max="12287" width="11.42578125" style="166"/>
    <col min="12288" max="12289" width="2.85546875" style="166" customWidth="1"/>
    <col min="12290" max="12292" width="11.42578125" style="166"/>
    <col min="12293" max="12293" width="2.28515625" style="166" customWidth="1"/>
    <col min="12294" max="12297" width="11.42578125" style="166"/>
    <col min="12298" max="12299" width="2.85546875" style="166" customWidth="1"/>
    <col min="12300" max="12543" width="11.42578125" style="166"/>
    <col min="12544" max="12545" width="2.85546875" style="166" customWidth="1"/>
    <col min="12546" max="12548" width="11.42578125" style="166"/>
    <col min="12549" max="12549" width="2.28515625" style="166" customWidth="1"/>
    <col min="12550" max="12553" width="11.42578125" style="166"/>
    <col min="12554" max="12555" width="2.85546875" style="166" customWidth="1"/>
    <col min="12556" max="12799" width="11.42578125" style="166"/>
    <col min="12800" max="12801" width="2.85546875" style="166" customWidth="1"/>
    <col min="12802" max="12804" width="11.42578125" style="166"/>
    <col min="12805" max="12805" width="2.28515625" style="166" customWidth="1"/>
    <col min="12806" max="12809" width="11.42578125" style="166"/>
    <col min="12810" max="12811" width="2.85546875" style="166" customWidth="1"/>
    <col min="12812" max="13055" width="11.42578125" style="166"/>
    <col min="13056" max="13057" width="2.85546875" style="166" customWidth="1"/>
    <col min="13058" max="13060" width="11.42578125" style="166"/>
    <col min="13061" max="13061" width="2.28515625" style="166" customWidth="1"/>
    <col min="13062" max="13065" width="11.42578125" style="166"/>
    <col min="13066" max="13067" width="2.85546875" style="166" customWidth="1"/>
    <col min="13068" max="13311" width="11.42578125" style="166"/>
    <col min="13312" max="13313" width="2.85546875" style="166" customWidth="1"/>
    <col min="13314" max="13316" width="11.42578125" style="166"/>
    <col min="13317" max="13317" width="2.28515625" style="166" customWidth="1"/>
    <col min="13318" max="13321" width="11.42578125" style="166"/>
    <col min="13322" max="13323" width="2.85546875" style="166" customWidth="1"/>
    <col min="13324" max="13567" width="11.42578125" style="166"/>
    <col min="13568" max="13569" width="2.85546875" style="166" customWidth="1"/>
    <col min="13570" max="13572" width="11.42578125" style="166"/>
    <col min="13573" max="13573" width="2.28515625" style="166" customWidth="1"/>
    <col min="13574" max="13577" width="11.42578125" style="166"/>
    <col min="13578" max="13579" width="2.85546875" style="166" customWidth="1"/>
    <col min="13580" max="13823" width="11.42578125" style="166"/>
    <col min="13824" max="13825" width="2.85546875" style="166" customWidth="1"/>
    <col min="13826" max="13828" width="11.42578125" style="166"/>
    <col min="13829" max="13829" width="2.28515625" style="166" customWidth="1"/>
    <col min="13830" max="13833" width="11.42578125" style="166"/>
    <col min="13834" max="13835" width="2.85546875" style="166" customWidth="1"/>
    <col min="13836" max="14079" width="11.42578125" style="166"/>
    <col min="14080" max="14081" width="2.85546875" style="166" customWidth="1"/>
    <col min="14082" max="14084" width="11.42578125" style="166"/>
    <col min="14085" max="14085" width="2.28515625" style="166" customWidth="1"/>
    <col min="14086" max="14089" width="11.42578125" style="166"/>
    <col min="14090" max="14091" width="2.85546875" style="166" customWidth="1"/>
    <col min="14092" max="14335" width="11.42578125" style="166"/>
    <col min="14336" max="14337" width="2.85546875" style="166" customWidth="1"/>
    <col min="14338" max="14340" width="11.42578125" style="166"/>
    <col min="14341" max="14341" width="2.28515625" style="166" customWidth="1"/>
    <col min="14342" max="14345" width="11.42578125" style="166"/>
    <col min="14346" max="14347" width="2.85546875" style="166" customWidth="1"/>
    <col min="14348" max="14591" width="11.42578125" style="166"/>
    <col min="14592" max="14593" width="2.85546875" style="166" customWidth="1"/>
    <col min="14594" max="14596" width="11.42578125" style="166"/>
    <col min="14597" max="14597" width="2.28515625" style="166" customWidth="1"/>
    <col min="14598" max="14601" width="11.42578125" style="166"/>
    <col min="14602" max="14603" width="2.85546875" style="166" customWidth="1"/>
    <col min="14604" max="14847" width="11.42578125" style="166"/>
    <col min="14848" max="14849" width="2.85546875" style="166" customWidth="1"/>
    <col min="14850" max="14852" width="11.42578125" style="166"/>
    <col min="14853" max="14853" width="2.28515625" style="166" customWidth="1"/>
    <col min="14854" max="14857" width="11.42578125" style="166"/>
    <col min="14858" max="14859" width="2.85546875" style="166" customWidth="1"/>
    <col min="14860" max="15103" width="11.42578125" style="166"/>
    <col min="15104" max="15105" width="2.85546875" style="166" customWidth="1"/>
    <col min="15106" max="15108" width="11.42578125" style="166"/>
    <col min="15109" max="15109" width="2.28515625" style="166" customWidth="1"/>
    <col min="15110" max="15113" width="11.42578125" style="166"/>
    <col min="15114" max="15115" width="2.85546875" style="166" customWidth="1"/>
    <col min="15116" max="15359" width="11.42578125" style="166"/>
    <col min="15360" max="15361" width="2.85546875" style="166" customWidth="1"/>
    <col min="15362" max="15364" width="11.42578125" style="166"/>
    <col min="15365" max="15365" width="2.28515625" style="166" customWidth="1"/>
    <col min="15366" max="15369" width="11.42578125" style="166"/>
    <col min="15370" max="15371" width="2.85546875" style="166" customWidth="1"/>
    <col min="15372" max="15615" width="11.42578125" style="166"/>
    <col min="15616" max="15617" width="2.85546875" style="166" customWidth="1"/>
    <col min="15618" max="15620" width="11.42578125" style="166"/>
    <col min="15621" max="15621" width="2.28515625" style="166" customWidth="1"/>
    <col min="15622" max="15625" width="11.42578125" style="166"/>
    <col min="15626" max="15627" width="2.85546875" style="166" customWidth="1"/>
    <col min="15628" max="15871" width="11.42578125" style="166"/>
    <col min="15872" max="15873" width="2.85546875" style="166" customWidth="1"/>
    <col min="15874" max="15876" width="11.42578125" style="166"/>
    <col min="15877" max="15877" width="2.28515625" style="166" customWidth="1"/>
    <col min="15878" max="15881" width="11.42578125" style="166"/>
    <col min="15882" max="15883" width="2.85546875" style="166" customWidth="1"/>
    <col min="15884" max="16127" width="11.42578125" style="166"/>
    <col min="16128" max="16129" width="2.85546875" style="166" customWidth="1"/>
    <col min="16130" max="16132" width="11.42578125" style="166"/>
    <col min="16133" max="16133" width="2.28515625" style="166" customWidth="1"/>
    <col min="16134" max="16137" width="11.42578125" style="166"/>
    <col min="16138" max="16139" width="2.85546875" style="166" customWidth="1"/>
    <col min="16140" max="16384" width="11.42578125" style="166"/>
  </cols>
  <sheetData>
    <row r="1" spans="1:15" ht="15" customHeight="1" x14ac:dyDescent="0.2">
      <c r="A1" s="162"/>
      <c r="B1" s="163"/>
      <c r="C1" s="164"/>
      <c r="D1" s="163"/>
      <c r="E1" s="163"/>
      <c r="F1" s="163"/>
      <c r="G1" s="163"/>
      <c r="H1" s="163"/>
      <c r="I1" s="163"/>
      <c r="J1" s="165"/>
    </row>
    <row r="2" spans="1:15" s="169" customFormat="1" ht="87" customHeight="1" x14ac:dyDescent="0.4">
      <c r="A2" s="167"/>
      <c r="B2" s="243" t="s">
        <v>175</v>
      </c>
      <c r="C2" s="243"/>
      <c r="D2" s="243"/>
      <c r="E2" s="243"/>
      <c r="F2" s="243"/>
      <c r="G2" s="243"/>
      <c r="H2" s="243"/>
      <c r="I2" s="243"/>
      <c r="J2" s="168"/>
    </row>
    <row r="3" spans="1:15" s="169" customFormat="1" ht="12" customHeight="1" x14ac:dyDescent="0.2">
      <c r="A3" s="170"/>
      <c r="B3" s="171"/>
      <c r="C3" s="244"/>
      <c r="D3" s="244"/>
      <c r="E3" s="244"/>
      <c r="F3" s="244"/>
      <c r="G3" s="244"/>
      <c r="H3" s="244"/>
      <c r="I3" s="244"/>
      <c r="J3" s="172"/>
    </row>
    <row r="4" spans="1:15" s="173" customFormat="1" ht="12" customHeight="1" x14ac:dyDescent="0.2">
      <c r="B4" s="174"/>
      <c r="C4" s="175"/>
      <c r="D4" s="176"/>
      <c r="E4" s="176"/>
      <c r="F4" s="176"/>
      <c r="G4" s="176"/>
      <c r="H4" s="176"/>
      <c r="I4" s="176"/>
    </row>
    <row r="5" spans="1:15" s="173" customFormat="1" ht="12" x14ac:dyDescent="0.2">
      <c r="B5" s="177"/>
      <c r="D5" s="176"/>
      <c r="E5" s="176"/>
      <c r="F5" s="178"/>
      <c r="G5" s="178"/>
      <c r="H5" s="178"/>
      <c r="I5" s="178"/>
    </row>
    <row r="6" spans="1:15" s="173" customFormat="1" ht="20.25" customHeight="1" x14ac:dyDescent="0.2">
      <c r="B6" s="174"/>
      <c r="D6" s="179" t="s">
        <v>10</v>
      </c>
      <c r="E6" s="179"/>
      <c r="F6" s="245" t="s">
        <v>173</v>
      </c>
      <c r="G6" s="245"/>
      <c r="H6" s="245"/>
      <c r="I6" s="246"/>
    </row>
    <row r="7" spans="1:15" s="180" customFormat="1" ht="11.25" customHeight="1" x14ac:dyDescent="0.2">
      <c r="B7" s="181"/>
      <c r="D7" s="182"/>
      <c r="E7" s="182"/>
      <c r="F7" s="242" t="s">
        <v>176</v>
      </c>
      <c r="G7" s="242"/>
      <c r="H7" s="242"/>
      <c r="I7" s="242"/>
    </row>
    <row r="8" spans="1:15" s="180" customFormat="1" ht="11.25" customHeight="1" x14ac:dyDescent="0.2">
      <c r="B8" s="181"/>
      <c r="D8" s="182"/>
      <c r="E8" s="182"/>
      <c r="F8" s="242" t="s">
        <v>129</v>
      </c>
      <c r="G8" s="242"/>
      <c r="H8" s="242"/>
      <c r="I8" s="242"/>
    </row>
    <row r="9" spans="1:15" s="180" customFormat="1" ht="11.25" customHeight="1" x14ac:dyDescent="0.2">
      <c r="B9" s="181"/>
      <c r="D9" s="182"/>
      <c r="E9" s="182"/>
      <c r="F9" s="242"/>
      <c r="G9" s="242"/>
      <c r="H9" s="242"/>
      <c r="I9" s="242"/>
    </row>
    <row r="10" spans="1:15" s="180" customFormat="1" ht="11.25" customHeight="1" x14ac:dyDescent="0.25">
      <c r="B10" s="181"/>
      <c r="D10" s="179" t="s">
        <v>236</v>
      </c>
      <c r="E10" s="179"/>
      <c r="F10" s="245" t="s">
        <v>177</v>
      </c>
      <c r="G10" s="245"/>
      <c r="H10" s="245"/>
      <c r="I10" s="246"/>
      <c r="O10" s="183"/>
    </row>
    <row r="11" spans="1:15" s="180" customFormat="1" ht="11.25" customHeight="1" x14ac:dyDescent="0.25">
      <c r="B11" s="181"/>
      <c r="D11" s="182"/>
      <c r="E11" s="182"/>
      <c r="F11" s="242" t="s">
        <v>178</v>
      </c>
      <c r="G11" s="242"/>
      <c r="H11" s="242"/>
      <c r="I11" s="242"/>
      <c r="O11" s="183"/>
    </row>
    <row r="12" spans="1:15" s="180" customFormat="1" ht="11.25" customHeight="1" x14ac:dyDescent="0.25">
      <c r="B12" s="181"/>
      <c r="D12" s="182"/>
      <c r="E12" s="182"/>
      <c r="F12" s="242" t="s">
        <v>129</v>
      </c>
      <c r="G12" s="242"/>
      <c r="H12" s="242"/>
      <c r="I12" s="242"/>
      <c r="O12" s="183"/>
    </row>
    <row r="13" spans="1:15" s="173" customFormat="1" ht="12.75" customHeight="1" x14ac:dyDescent="0.2">
      <c r="B13" s="174"/>
      <c r="D13" s="161"/>
      <c r="E13" s="179"/>
      <c r="F13" s="242" t="s">
        <v>179</v>
      </c>
      <c r="G13" s="242"/>
      <c r="H13" s="242"/>
      <c r="I13" s="242"/>
      <c r="O13" s="184"/>
    </row>
    <row r="14" spans="1:15" s="180" customFormat="1" ht="11.25" customHeight="1" x14ac:dyDescent="0.2">
      <c r="B14" s="181"/>
      <c r="D14" s="182"/>
      <c r="E14" s="182"/>
      <c r="F14" s="242" t="s">
        <v>180</v>
      </c>
      <c r="G14" s="242"/>
      <c r="H14" s="242"/>
      <c r="I14" s="242"/>
      <c r="O14" s="184"/>
    </row>
    <row r="15" spans="1:15" s="180" customFormat="1" ht="11.25" customHeight="1" x14ac:dyDescent="0.2">
      <c r="B15" s="181"/>
      <c r="D15" s="182"/>
      <c r="E15" s="182"/>
      <c r="F15" s="242"/>
      <c r="G15" s="242"/>
      <c r="H15" s="242"/>
      <c r="I15" s="242"/>
    </row>
    <row r="16" spans="1:15" s="180" customFormat="1" ht="11.25" customHeight="1" x14ac:dyDescent="0.2">
      <c r="B16" s="181"/>
      <c r="D16" s="182"/>
      <c r="E16" s="182"/>
      <c r="F16" s="242"/>
      <c r="G16" s="242"/>
      <c r="H16" s="242"/>
      <c r="I16" s="242"/>
    </row>
    <row r="17" spans="2:15" s="173" customFormat="1" ht="12" customHeight="1" x14ac:dyDescent="0.2">
      <c r="B17" s="174"/>
      <c r="C17" s="175"/>
      <c r="D17" s="176"/>
      <c r="E17" s="176"/>
      <c r="F17" s="242"/>
      <c r="G17" s="242"/>
      <c r="H17" s="242"/>
      <c r="I17" s="242"/>
      <c r="O17" s="184"/>
    </row>
    <row r="18" spans="2:15" s="180" customFormat="1" ht="11.25" customHeight="1" x14ac:dyDescent="0.25">
      <c r="B18" s="181"/>
      <c r="D18" s="182"/>
      <c r="E18" s="182"/>
      <c r="F18" s="251"/>
      <c r="G18" s="251"/>
      <c r="H18" s="251"/>
      <c r="I18" s="251"/>
      <c r="O18" s="183"/>
    </row>
    <row r="19" spans="2:15" s="173" customFormat="1" ht="12" customHeight="1" x14ac:dyDescent="0.2">
      <c r="B19" s="174"/>
      <c r="C19" s="175"/>
      <c r="D19" s="176"/>
      <c r="E19" s="176"/>
      <c r="F19" s="178"/>
      <c r="G19" s="178"/>
      <c r="H19" s="178"/>
      <c r="I19" s="178"/>
      <c r="O19" s="184"/>
    </row>
    <row r="20" spans="2:15" s="173" customFormat="1" ht="12.75" customHeight="1" x14ac:dyDescent="0.2">
      <c r="B20" s="174"/>
      <c r="D20" s="179" t="s">
        <v>104</v>
      </c>
      <c r="E20" s="179"/>
      <c r="F20" s="252" t="s">
        <v>11</v>
      </c>
      <c r="G20" s="252"/>
      <c r="H20" s="252"/>
      <c r="I20" s="178"/>
      <c r="O20" s="184"/>
    </row>
    <row r="21" spans="2:15" s="180" customFormat="1" ht="11.25" customHeight="1" x14ac:dyDescent="0.2">
      <c r="B21" s="181"/>
      <c r="D21" s="182"/>
      <c r="E21" s="182"/>
      <c r="F21" s="255" t="s">
        <v>103</v>
      </c>
      <c r="G21" s="255"/>
      <c r="H21" s="255"/>
      <c r="I21" s="255"/>
      <c r="O21" s="184"/>
    </row>
    <row r="22" spans="2:15" s="180" customFormat="1" ht="11.25" customHeight="1" x14ac:dyDescent="0.2">
      <c r="B22" s="181"/>
      <c r="D22" s="182"/>
      <c r="E22" s="182"/>
      <c r="F22" s="255" t="s">
        <v>9</v>
      </c>
      <c r="G22" s="255"/>
      <c r="H22" s="255"/>
      <c r="I22" s="255"/>
    </row>
    <row r="23" spans="2:15" s="180" customFormat="1" ht="11.25" customHeight="1" x14ac:dyDescent="0.2">
      <c r="B23" s="181"/>
      <c r="D23" s="182"/>
      <c r="E23" s="182"/>
      <c r="F23" s="251" t="s">
        <v>12</v>
      </c>
      <c r="G23" s="251"/>
      <c r="H23" s="251"/>
      <c r="I23" s="251"/>
    </row>
    <row r="24" spans="2:15" s="180" customFormat="1" ht="11.25" customHeight="1" x14ac:dyDescent="0.2">
      <c r="B24" s="181"/>
      <c r="D24" s="182"/>
      <c r="E24" s="182"/>
      <c r="F24" s="251" t="s">
        <v>13</v>
      </c>
      <c r="G24" s="251"/>
      <c r="H24" s="251"/>
      <c r="I24" s="251"/>
    </row>
    <row r="25" spans="2:15" s="173" customFormat="1" ht="12" customHeight="1" x14ac:dyDescent="0.2">
      <c r="B25" s="177"/>
      <c r="D25" s="176"/>
      <c r="E25" s="176"/>
      <c r="F25" s="255"/>
      <c r="G25" s="255"/>
      <c r="H25" s="255"/>
      <c r="I25" s="255"/>
    </row>
    <row r="26" spans="2:15" s="173" customFormat="1" ht="12" customHeight="1" x14ac:dyDescent="0.2">
      <c r="B26" s="177"/>
      <c r="D26" s="176"/>
      <c r="E26" s="176"/>
      <c r="F26" s="251"/>
      <c r="G26" s="251"/>
      <c r="H26" s="251"/>
      <c r="I26" s="251"/>
    </row>
    <row r="27" spans="2:15" s="173" customFormat="1" ht="12" customHeight="1" x14ac:dyDescent="0.2">
      <c r="B27" s="177"/>
      <c r="D27" s="176"/>
      <c r="E27" s="176"/>
      <c r="F27" s="185"/>
      <c r="G27" s="185"/>
      <c r="H27" s="185"/>
      <c r="I27" s="185"/>
    </row>
    <row r="28" spans="2:15" s="173" customFormat="1" ht="12" customHeight="1" x14ac:dyDescent="0.2">
      <c r="B28" s="177"/>
      <c r="D28" s="176"/>
      <c r="E28" s="176"/>
      <c r="F28" s="185"/>
      <c r="G28" s="185"/>
      <c r="H28" s="185"/>
      <c r="I28" s="185"/>
    </row>
    <row r="29" spans="2:15" s="173" customFormat="1" ht="12" customHeight="1" x14ac:dyDescent="0.2">
      <c r="B29" s="177"/>
      <c r="D29" s="176"/>
      <c r="E29" s="176"/>
      <c r="F29" s="185"/>
      <c r="G29" s="185"/>
      <c r="H29" s="185"/>
      <c r="I29" s="185"/>
    </row>
    <row r="30" spans="2:15" s="173" customFormat="1" ht="12" customHeight="1" x14ac:dyDescent="0.2">
      <c r="B30" s="177"/>
      <c r="D30" s="176"/>
      <c r="E30" s="176"/>
      <c r="F30" s="251"/>
      <c r="G30" s="251"/>
      <c r="H30" s="251"/>
      <c r="I30" s="251"/>
    </row>
    <row r="31" spans="2:15" s="173" customFormat="1" ht="12" customHeight="1" x14ac:dyDescent="0.2">
      <c r="B31" s="177"/>
      <c r="D31" s="176"/>
      <c r="E31" s="176"/>
      <c r="F31" s="185"/>
      <c r="G31" s="185"/>
      <c r="H31" s="185"/>
      <c r="I31" s="185"/>
    </row>
    <row r="32" spans="2:15" s="173" customFormat="1" ht="12" customHeight="1" x14ac:dyDescent="0.2">
      <c r="B32" s="177"/>
      <c r="D32" s="176"/>
      <c r="E32" s="176"/>
      <c r="F32" s="185"/>
      <c r="G32" s="185"/>
      <c r="H32" s="185"/>
      <c r="I32" s="185"/>
    </row>
    <row r="33" spans="2:9" s="173" customFormat="1" ht="12" customHeight="1" x14ac:dyDescent="0.2">
      <c r="B33" s="177"/>
      <c r="D33" s="176"/>
      <c r="E33" s="176"/>
      <c r="F33" s="251"/>
      <c r="G33" s="251"/>
      <c r="H33" s="251"/>
      <c r="I33" s="251"/>
    </row>
    <row r="34" spans="2:9" s="173" customFormat="1" ht="12" customHeight="1" x14ac:dyDescent="0.2">
      <c r="B34" s="177"/>
      <c r="D34" s="176"/>
      <c r="E34" s="176"/>
      <c r="F34" s="185"/>
      <c r="G34" s="185"/>
      <c r="H34" s="185"/>
      <c r="I34" s="185"/>
    </row>
    <row r="35" spans="2:9" s="173" customFormat="1" ht="12" customHeight="1" x14ac:dyDescent="0.2">
      <c r="B35" s="177"/>
      <c r="D35" s="176"/>
      <c r="E35" s="176"/>
      <c r="F35" s="297" t="s">
        <v>237</v>
      </c>
      <c r="G35" s="185"/>
      <c r="H35" s="185"/>
      <c r="I35" s="185"/>
    </row>
    <row r="36" spans="2:9" s="173" customFormat="1" ht="15" customHeight="1" x14ac:dyDescent="0.25">
      <c r="B36" s="177"/>
      <c r="D36" s="190"/>
      <c r="E36" s="191"/>
      <c r="G36" s="192"/>
      <c r="H36" s="192"/>
      <c r="I36" s="192"/>
    </row>
    <row r="37" spans="2:9" s="173" customFormat="1" ht="15" customHeight="1" x14ac:dyDescent="0.25">
      <c r="B37" s="177"/>
      <c r="D37" s="190" t="s">
        <v>14</v>
      </c>
      <c r="E37" s="191"/>
      <c r="F37" s="257" t="s">
        <v>130</v>
      </c>
      <c r="G37" s="257"/>
      <c r="H37" s="257"/>
      <c r="I37" s="257"/>
    </row>
    <row r="38" spans="2:9" s="173" customFormat="1" ht="12" x14ac:dyDescent="0.25">
      <c r="B38" s="177"/>
      <c r="D38" s="191"/>
      <c r="E38" s="191"/>
      <c r="F38" s="257"/>
      <c r="G38" s="257"/>
      <c r="H38" s="257"/>
      <c r="I38" s="257"/>
    </row>
    <row r="39" spans="2:9" s="196" customFormat="1" ht="15" x14ac:dyDescent="0.25">
      <c r="B39" s="193"/>
      <c r="C39" s="194"/>
      <c r="D39" s="195"/>
      <c r="E39" s="195"/>
      <c r="F39" s="258"/>
      <c r="G39" s="258"/>
      <c r="H39" s="258"/>
      <c r="I39" s="258"/>
    </row>
    <row r="40" spans="2:9" s="187" customFormat="1" ht="14.25" x14ac:dyDescent="0.25">
      <c r="B40" s="186"/>
      <c r="F40" s="175"/>
      <c r="G40" s="175"/>
      <c r="H40" s="175"/>
      <c r="I40" s="175"/>
    </row>
    <row r="41" spans="2:9" s="177" customFormat="1" ht="15" customHeight="1" x14ac:dyDescent="0.25">
      <c r="D41" s="197" t="s">
        <v>16</v>
      </c>
      <c r="F41" s="259" t="s">
        <v>109</v>
      </c>
      <c r="G41" s="259"/>
      <c r="H41" s="259"/>
      <c r="I41" s="259"/>
    </row>
    <row r="42" spans="2:9" s="173" customFormat="1" ht="22.5" customHeight="1" x14ac:dyDescent="0.25">
      <c r="B42" s="177"/>
      <c r="D42" s="197" t="s">
        <v>15</v>
      </c>
      <c r="E42" s="191"/>
      <c r="F42" s="249" t="s">
        <v>174</v>
      </c>
      <c r="G42" s="250"/>
      <c r="H42" s="250"/>
      <c r="I42" s="250"/>
    </row>
    <row r="43" spans="2:9" s="173" customFormat="1" ht="22.5" customHeight="1" x14ac:dyDescent="0.25">
      <c r="B43" s="177"/>
      <c r="D43" s="197"/>
      <c r="E43" s="191"/>
      <c r="F43" s="249" t="s">
        <v>95</v>
      </c>
      <c r="G43" s="250"/>
      <c r="H43" s="250"/>
      <c r="I43" s="250"/>
    </row>
    <row r="44" spans="2:9" s="173" customFormat="1" ht="62.25" customHeight="1" x14ac:dyDescent="0.25">
      <c r="B44" s="177"/>
      <c r="D44" s="190"/>
      <c r="E44" s="191"/>
      <c r="F44" s="247" t="s">
        <v>131</v>
      </c>
      <c r="G44" s="248"/>
      <c r="H44" s="248"/>
      <c r="I44" s="248"/>
    </row>
    <row r="45" spans="2:9" s="173" customFormat="1" ht="12" customHeight="1" x14ac:dyDescent="0.25">
      <c r="B45" s="177"/>
      <c r="D45" s="190"/>
      <c r="E45" s="191"/>
      <c r="F45" s="256"/>
      <c r="G45" s="250"/>
      <c r="H45" s="250"/>
      <c r="I45" s="250"/>
    </row>
    <row r="46" spans="2:9" s="173" customFormat="1" ht="23.25" customHeight="1" x14ac:dyDescent="0.25">
      <c r="B46" s="174"/>
      <c r="C46" s="175"/>
      <c r="D46" s="177"/>
      <c r="E46" s="177"/>
      <c r="F46" s="253" t="s">
        <v>172</v>
      </c>
      <c r="G46" s="253"/>
      <c r="H46" s="253"/>
      <c r="I46" s="253"/>
    </row>
    <row r="47" spans="2:9" s="173" customFormat="1" ht="12" x14ac:dyDescent="0.2">
      <c r="B47" s="177"/>
      <c r="D47" s="176"/>
      <c r="E47" s="176"/>
      <c r="F47" s="251"/>
      <c r="G47" s="251"/>
      <c r="H47" s="251"/>
      <c r="I47" s="251"/>
    </row>
    <row r="48" spans="2:9" s="202" customFormat="1" ht="12" customHeight="1" x14ac:dyDescent="0.2">
      <c r="B48" s="198"/>
      <c r="C48" s="199"/>
      <c r="D48" s="200"/>
      <c r="E48" s="200"/>
      <c r="F48" s="201"/>
      <c r="G48" s="201"/>
      <c r="H48" s="201"/>
      <c r="I48" s="201"/>
    </row>
    <row r="49" spans="2:9" s="173" customFormat="1" ht="15" customHeight="1" x14ac:dyDescent="0.25">
      <c r="B49" s="177"/>
      <c r="C49" s="207"/>
      <c r="D49" s="197" t="s">
        <v>96</v>
      </c>
      <c r="E49" s="177"/>
      <c r="F49" s="254" t="s">
        <v>181</v>
      </c>
      <c r="G49" s="254"/>
      <c r="H49" s="204"/>
      <c r="I49" s="204"/>
    </row>
    <row r="50" spans="2:9" s="173" customFormat="1" ht="15" customHeight="1" x14ac:dyDescent="0.25">
      <c r="B50" s="177"/>
      <c r="C50" s="207"/>
      <c r="D50" s="197" t="s">
        <v>97</v>
      </c>
      <c r="E50" s="177"/>
      <c r="F50" s="250">
        <v>2</v>
      </c>
      <c r="G50" s="250"/>
      <c r="H50" s="204"/>
      <c r="I50" s="204"/>
    </row>
    <row r="51" spans="2:9" s="173" customFormat="1" ht="12" x14ac:dyDescent="0.2">
      <c r="B51" s="174"/>
      <c r="C51" s="175"/>
      <c r="D51" s="177"/>
      <c r="E51" s="177"/>
      <c r="F51" s="178"/>
      <c r="G51" s="178"/>
      <c r="H51" s="178"/>
      <c r="I51" s="178"/>
    </row>
    <row r="52" spans="2:9" s="169" customFormat="1" ht="12" x14ac:dyDescent="0.2">
      <c r="B52" s="177"/>
      <c r="C52" s="203"/>
      <c r="D52" s="177"/>
      <c r="E52" s="177"/>
      <c r="F52" s="178"/>
      <c r="G52" s="178"/>
      <c r="H52" s="178"/>
      <c r="I52" s="178"/>
    </row>
    <row r="53" spans="2:9" s="173" customFormat="1" ht="12" x14ac:dyDescent="0.2">
      <c r="B53" s="174"/>
      <c r="C53" s="175"/>
      <c r="D53" s="177"/>
      <c r="E53" s="177"/>
      <c r="F53" s="178"/>
      <c r="G53" s="178"/>
      <c r="H53" s="178"/>
      <c r="I53" s="178"/>
    </row>
    <row r="54" spans="2:9" s="169" customFormat="1" ht="12" x14ac:dyDescent="0.2">
      <c r="B54" s="177"/>
      <c r="C54" s="173"/>
      <c r="D54" s="177"/>
      <c r="E54" s="177"/>
      <c r="F54" s="178"/>
      <c r="G54" s="178"/>
      <c r="H54" s="178"/>
      <c r="I54" s="178"/>
    </row>
    <row r="55" spans="2:9" s="169" customFormat="1" ht="12" x14ac:dyDescent="0.2">
      <c r="B55" s="177"/>
      <c r="C55" s="173"/>
      <c r="D55" s="177"/>
      <c r="E55" s="177"/>
      <c r="F55" s="178"/>
      <c r="G55" s="178"/>
      <c r="H55" s="178"/>
      <c r="I55" s="178"/>
    </row>
    <row r="56" spans="2:9" s="169" customFormat="1" ht="12" x14ac:dyDescent="0.2">
      <c r="B56" s="177"/>
      <c r="C56" s="173"/>
      <c r="D56" s="177"/>
      <c r="E56" s="177"/>
      <c r="F56" s="178"/>
      <c r="G56" s="178"/>
      <c r="H56" s="178"/>
      <c r="I56" s="178"/>
    </row>
    <row r="57" spans="2:9" s="173" customFormat="1" ht="12" x14ac:dyDescent="0.2">
      <c r="B57" s="174"/>
      <c r="C57" s="175"/>
      <c r="D57" s="177"/>
      <c r="E57" s="177"/>
      <c r="F57" s="178"/>
      <c r="G57" s="178"/>
      <c r="H57" s="178"/>
      <c r="I57" s="178"/>
    </row>
    <row r="58" spans="2:9" s="169" customFormat="1" ht="12" x14ac:dyDescent="0.2">
      <c r="B58" s="177"/>
      <c r="C58" s="203"/>
      <c r="D58" s="177"/>
      <c r="E58" s="177"/>
      <c r="F58" s="178"/>
      <c r="G58" s="178"/>
      <c r="H58" s="178"/>
      <c r="I58" s="178"/>
    </row>
    <row r="59" spans="2:9" s="173" customFormat="1" ht="12" x14ac:dyDescent="0.2">
      <c r="B59" s="174"/>
      <c r="C59" s="175"/>
      <c r="D59" s="177"/>
      <c r="E59" s="177"/>
      <c r="F59" s="178"/>
      <c r="G59" s="178"/>
      <c r="H59" s="178"/>
      <c r="I59" s="178"/>
    </row>
    <row r="60" spans="2:9" s="169" customFormat="1" ht="12" x14ac:dyDescent="0.2">
      <c r="B60" s="177"/>
      <c r="C60" s="203"/>
      <c r="D60" s="177"/>
      <c r="E60" s="177"/>
      <c r="F60" s="178"/>
      <c r="G60" s="178"/>
      <c r="H60" s="178"/>
      <c r="I60" s="178"/>
    </row>
    <row r="61" spans="2:9" s="169" customFormat="1" ht="12" x14ac:dyDescent="0.2">
      <c r="B61" s="177"/>
      <c r="C61" s="203"/>
      <c r="D61" s="177"/>
      <c r="E61" s="177"/>
      <c r="F61" s="178"/>
      <c r="G61" s="178"/>
      <c r="H61" s="178"/>
      <c r="I61" s="178"/>
    </row>
    <row r="62" spans="2:9" s="169" customFormat="1" ht="12" x14ac:dyDescent="0.2">
      <c r="B62" s="177"/>
      <c r="C62" s="203"/>
      <c r="D62" s="177"/>
      <c r="E62" s="177"/>
      <c r="F62" s="178"/>
      <c r="G62" s="178"/>
      <c r="H62" s="178"/>
      <c r="I62" s="178"/>
    </row>
    <row r="63" spans="2:9" s="169" customFormat="1" ht="12" x14ac:dyDescent="0.2">
      <c r="B63" s="177"/>
      <c r="C63" s="203"/>
      <c r="D63" s="177"/>
      <c r="E63" s="177"/>
      <c r="F63" s="178"/>
      <c r="G63" s="178"/>
      <c r="H63" s="178"/>
      <c r="I63" s="178"/>
    </row>
    <row r="64" spans="2:9" s="169" customFormat="1" ht="12" x14ac:dyDescent="0.2">
      <c r="B64" s="177"/>
      <c r="C64" s="203"/>
      <c r="D64" s="177"/>
      <c r="E64" s="177"/>
      <c r="F64" s="178"/>
      <c r="G64" s="178"/>
      <c r="H64" s="178"/>
      <c r="I64" s="178"/>
    </row>
    <row r="65" spans="2:9" s="169" customFormat="1" ht="12" x14ac:dyDescent="0.2">
      <c r="B65" s="177"/>
      <c r="C65" s="203"/>
      <c r="D65" s="177"/>
      <c r="E65" s="177"/>
      <c r="F65" s="178"/>
      <c r="G65" s="178"/>
      <c r="H65" s="178"/>
      <c r="I65" s="178"/>
    </row>
    <row r="66" spans="2:9" s="169" customFormat="1" ht="12" x14ac:dyDescent="0.2">
      <c r="B66" s="177"/>
      <c r="C66" s="203"/>
      <c r="D66" s="177"/>
      <c r="E66" s="177"/>
      <c r="F66" s="178"/>
      <c r="G66" s="178"/>
      <c r="H66" s="178"/>
      <c r="I66" s="178"/>
    </row>
    <row r="67" spans="2:9" s="169" customFormat="1" ht="12" x14ac:dyDescent="0.2">
      <c r="B67" s="177"/>
      <c r="C67" s="203"/>
      <c r="D67" s="177"/>
      <c r="E67" s="177"/>
      <c r="F67" s="178"/>
      <c r="G67" s="178"/>
      <c r="H67" s="178"/>
      <c r="I67" s="178"/>
    </row>
    <row r="68" spans="2:9" s="169" customFormat="1" ht="12" x14ac:dyDescent="0.2">
      <c r="B68" s="177"/>
      <c r="C68" s="203"/>
      <c r="D68" s="177"/>
      <c r="E68" s="177"/>
      <c r="F68" s="178"/>
      <c r="G68" s="178"/>
      <c r="H68" s="178"/>
      <c r="I68" s="178"/>
    </row>
    <row r="69" spans="2:9" s="173" customFormat="1" ht="12" x14ac:dyDescent="0.2">
      <c r="B69" s="174"/>
      <c r="C69" s="175"/>
      <c r="D69" s="177"/>
      <c r="E69" s="177"/>
      <c r="F69" s="178"/>
      <c r="G69" s="178"/>
      <c r="H69" s="178"/>
      <c r="I69" s="178"/>
    </row>
    <row r="70" spans="2:9" s="173" customFormat="1" ht="12" x14ac:dyDescent="0.2">
      <c r="B70" s="174"/>
      <c r="C70" s="175"/>
      <c r="D70" s="177"/>
      <c r="E70" s="177"/>
      <c r="F70" s="178"/>
      <c r="G70" s="178"/>
      <c r="H70" s="178"/>
      <c r="I70" s="178"/>
    </row>
    <row r="71" spans="2:9" s="173" customFormat="1" ht="12" x14ac:dyDescent="0.2">
      <c r="B71" s="177"/>
      <c r="C71" s="203"/>
      <c r="D71" s="176"/>
      <c r="E71" s="176"/>
      <c r="F71" s="178"/>
      <c r="G71" s="178"/>
      <c r="H71" s="178"/>
      <c r="I71" s="178"/>
    </row>
    <row r="72" spans="2:9" s="169" customFormat="1" ht="12" x14ac:dyDescent="0.2">
      <c r="B72" s="177"/>
      <c r="C72" s="203"/>
      <c r="D72" s="176"/>
      <c r="E72" s="176"/>
      <c r="F72" s="178"/>
      <c r="G72" s="178"/>
      <c r="H72" s="178"/>
      <c r="I72" s="178"/>
    </row>
    <row r="73" spans="2:9" s="169" customFormat="1" ht="12" x14ac:dyDescent="0.2">
      <c r="B73" s="177"/>
      <c r="C73" s="203"/>
      <c r="D73" s="176"/>
      <c r="E73" s="176"/>
      <c r="F73" s="178"/>
      <c r="G73" s="178"/>
      <c r="H73" s="178"/>
      <c r="I73" s="178"/>
    </row>
    <row r="74" spans="2:9" s="169" customFormat="1" ht="12" x14ac:dyDescent="0.2">
      <c r="B74" s="177"/>
      <c r="C74" s="203"/>
      <c r="D74" s="176"/>
      <c r="E74" s="176"/>
      <c r="F74" s="178"/>
      <c r="G74" s="178"/>
      <c r="H74" s="178"/>
      <c r="I74" s="178"/>
    </row>
    <row r="75" spans="2:9" s="173" customFormat="1" ht="12" x14ac:dyDescent="0.2">
      <c r="B75" s="174"/>
      <c r="C75" s="175"/>
      <c r="D75" s="177"/>
      <c r="E75" s="177"/>
      <c r="F75" s="178"/>
      <c r="G75" s="178"/>
      <c r="H75" s="178"/>
      <c r="I75" s="178"/>
    </row>
    <row r="76" spans="2:9" s="173" customFormat="1" ht="12" x14ac:dyDescent="0.2">
      <c r="B76" s="177"/>
      <c r="C76" s="203"/>
      <c r="D76" s="176"/>
      <c r="E76" s="176"/>
      <c r="F76" s="178"/>
      <c r="G76" s="178"/>
      <c r="H76" s="178"/>
      <c r="I76" s="178"/>
    </row>
    <row r="77" spans="2:9" s="169" customFormat="1" ht="12" x14ac:dyDescent="0.2">
      <c r="B77" s="177"/>
      <c r="C77" s="203"/>
      <c r="D77" s="176"/>
      <c r="E77" s="176"/>
      <c r="F77" s="178"/>
      <c r="G77" s="178"/>
      <c r="H77" s="178"/>
      <c r="I77" s="178"/>
    </row>
    <row r="78" spans="2:9" s="169" customFormat="1" ht="12" x14ac:dyDescent="0.2">
      <c r="B78" s="177"/>
      <c r="C78" s="203"/>
      <c r="D78" s="176"/>
      <c r="E78" s="176"/>
      <c r="F78" s="178"/>
      <c r="G78" s="178"/>
      <c r="H78" s="178"/>
      <c r="I78" s="178"/>
    </row>
    <row r="79" spans="2:9" s="173" customFormat="1" ht="12" x14ac:dyDescent="0.2">
      <c r="B79" s="174"/>
      <c r="C79" s="175"/>
      <c r="D79" s="177"/>
      <c r="E79" s="177"/>
      <c r="F79" s="178"/>
      <c r="G79" s="178"/>
      <c r="H79" s="178"/>
      <c r="I79" s="178"/>
    </row>
    <row r="80" spans="2:9" s="173" customFormat="1" ht="12" x14ac:dyDescent="0.2">
      <c r="B80" s="177"/>
      <c r="C80" s="203"/>
      <c r="D80" s="176"/>
      <c r="E80" s="176"/>
      <c r="F80" s="178"/>
      <c r="G80" s="178"/>
      <c r="H80" s="178"/>
      <c r="I80" s="178"/>
    </row>
    <row r="81" spans="2:9" s="173" customFormat="1" ht="12" x14ac:dyDescent="0.2">
      <c r="B81" s="174"/>
      <c r="C81" s="175"/>
      <c r="D81" s="177"/>
      <c r="E81" s="177"/>
      <c r="F81" s="178"/>
      <c r="G81" s="178"/>
      <c r="H81" s="178"/>
      <c r="I81" s="178"/>
    </row>
    <row r="82" spans="2:9" s="173" customFormat="1" ht="12" x14ac:dyDescent="0.2">
      <c r="B82" s="177"/>
      <c r="C82" s="203"/>
      <c r="D82" s="176"/>
      <c r="E82" s="176"/>
      <c r="F82" s="178"/>
      <c r="G82" s="178"/>
      <c r="H82" s="178"/>
      <c r="I82" s="178"/>
    </row>
    <row r="83" spans="2:9" s="169" customFormat="1" ht="12" x14ac:dyDescent="0.2">
      <c r="B83" s="177"/>
      <c r="C83" s="203"/>
      <c r="D83" s="176"/>
      <c r="E83" s="176"/>
      <c r="F83" s="178"/>
      <c r="G83" s="178"/>
      <c r="H83" s="178"/>
      <c r="I83" s="178"/>
    </row>
    <row r="84" spans="2:9" s="173" customFormat="1" ht="12" x14ac:dyDescent="0.2">
      <c r="B84" s="174"/>
      <c r="C84" s="175"/>
      <c r="D84" s="177"/>
      <c r="E84" s="177"/>
      <c r="F84" s="178"/>
      <c r="G84" s="178"/>
      <c r="H84" s="178"/>
      <c r="I84" s="178"/>
    </row>
    <row r="85" spans="2:9" s="169" customFormat="1" ht="12" x14ac:dyDescent="0.2">
      <c r="B85" s="177"/>
      <c r="C85" s="203"/>
      <c r="D85" s="176"/>
      <c r="E85" s="176"/>
      <c r="F85" s="178"/>
      <c r="G85" s="178"/>
      <c r="H85" s="178"/>
      <c r="I85" s="178"/>
    </row>
    <row r="86" spans="2:9" s="169" customFormat="1" ht="12" x14ac:dyDescent="0.2">
      <c r="B86" s="177"/>
      <c r="C86" s="203"/>
      <c r="D86" s="176"/>
      <c r="E86" s="176"/>
      <c r="F86" s="178"/>
      <c r="G86" s="178"/>
      <c r="H86" s="178"/>
      <c r="I86" s="178"/>
    </row>
    <row r="87" spans="2:9" s="169" customFormat="1" ht="12" x14ac:dyDescent="0.2">
      <c r="B87" s="177"/>
      <c r="C87" s="203"/>
      <c r="D87" s="176"/>
      <c r="E87" s="176"/>
      <c r="F87" s="178"/>
      <c r="G87" s="178"/>
      <c r="H87" s="178"/>
      <c r="I87" s="178"/>
    </row>
    <row r="88" spans="2:9" s="173" customFormat="1" ht="12" x14ac:dyDescent="0.2">
      <c r="B88" s="174"/>
      <c r="C88" s="175"/>
      <c r="D88" s="177"/>
      <c r="E88" s="177"/>
      <c r="F88" s="178"/>
      <c r="G88" s="178"/>
      <c r="H88" s="178"/>
      <c r="I88" s="178"/>
    </row>
    <row r="89" spans="2:9" s="169" customFormat="1" ht="12" x14ac:dyDescent="0.2">
      <c r="B89" s="177"/>
      <c r="C89" s="203"/>
      <c r="D89" s="176"/>
      <c r="E89" s="176"/>
      <c r="F89" s="178"/>
      <c r="G89" s="178"/>
      <c r="H89" s="178"/>
      <c r="I89" s="178"/>
    </row>
    <row r="90" spans="2:9" s="169" customFormat="1" ht="12" x14ac:dyDescent="0.2">
      <c r="B90" s="177"/>
      <c r="C90" s="203"/>
      <c r="D90" s="176"/>
      <c r="E90" s="176"/>
      <c r="F90" s="178"/>
      <c r="G90" s="178"/>
      <c r="H90" s="178"/>
      <c r="I90" s="178"/>
    </row>
    <row r="91" spans="2:9" s="169" customFormat="1" ht="12" x14ac:dyDescent="0.2">
      <c r="B91" s="177"/>
      <c r="C91" s="203"/>
      <c r="D91" s="176"/>
      <c r="E91" s="176"/>
      <c r="F91" s="178"/>
      <c r="G91" s="178"/>
      <c r="H91" s="178"/>
      <c r="I91" s="178"/>
    </row>
    <row r="92" spans="2:9" s="169" customFormat="1" ht="12" x14ac:dyDescent="0.2">
      <c r="B92" s="177"/>
      <c r="C92" s="203"/>
      <c r="D92" s="176"/>
      <c r="E92" s="176"/>
      <c r="F92" s="178"/>
      <c r="G92" s="178"/>
      <c r="H92" s="178"/>
      <c r="I92" s="178"/>
    </row>
    <row r="93" spans="2:9" s="169" customFormat="1" ht="12" x14ac:dyDescent="0.2">
      <c r="B93" s="177"/>
      <c r="C93" s="203"/>
      <c r="D93" s="176"/>
      <c r="E93" s="176"/>
      <c r="F93" s="178"/>
      <c r="G93" s="178"/>
      <c r="H93" s="178"/>
      <c r="I93" s="178"/>
    </row>
    <row r="94" spans="2:9" s="173" customFormat="1" ht="12" x14ac:dyDescent="0.2">
      <c r="B94" s="174"/>
      <c r="C94" s="175"/>
      <c r="D94" s="177"/>
      <c r="E94" s="177"/>
      <c r="F94" s="178"/>
      <c r="G94" s="178"/>
      <c r="H94" s="178"/>
      <c r="I94" s="178"/>
    </row>
    <row r="95" spans="2:9" s="169" customFormat="1" ht="12" x14ac:dyDescent="0.2">
      <c r="B95" s="177"/>
      <c r="C95" s="203"/>
      <c r="D95" s="176"/>
      <c r="E95" s="176"/>
      <c r="F95" s="178"/>
      <c r="G95" s="178"/>
      <c r="H95" s="178"/>
      <c r="I95" s="178"/>
    </row>
    <row r="96" spans="2:9" s="173" customFormat="1" ht="12" x14ac:dyDescent="0.25">
      <c r="B96" s="177"/>
      <c r="D96" s="177"/>
      <c r="E96" s="177"/>
      <c r="F96" s="204"/>
      <c r="G96" s="204"/>
      <c r="H96" s="204"/>
      <c r="I96" s="204"/>
    </row>
    <row r="97" spans="2:9" s="187" customFormat="1" ht="15" x14ac:dyDescent="0.25">
      <c r="B97" s="186"/>
      <c r="F97" s="188"/>
      <c r="G97" s="188"/>
      <c r="H97" s="188"/>
      <c r="I97" s="189"/>
    </row>
    <row r="98" spans="2:9" s="187" customFormat="1" ht="15" x14ac:dyDescent="0.25">
      <c r="B98" s="186"/>
      <c r="F98" s="188"/>
      <c r="G98" s="188"/>
      <c r="H98" s="188"/>
      <c r="I98" s="189"/>
    </row>
    <row r="99" spans="2:9" x14ac:dyDescent="0.2">
      <c r="B99" s="177"/>
      <c r="C99" s="205"/>
      <c r="D99" s="176"/>
      <c r="E99" s="176"/>
      <c r="F99" s="178"/>
      <c r="G99" s="178"/>
      <c r="H99" s="178"/>
      <c r="I99" s="178"/>
    </row>
    <row r="100" spans="2:9" x14ac:dyDescent="0.2">
      <c r="B100" s="177"/>
      <c r="C100" s="205"/>
      <c r="D100" s="176"/>
      <c r="E100" s="176"/>
      <c r="F100" s="178"/>
      <c r="G100" s="178"/>
      <c r="H100" s="178"/>
      <c r="I100" s="178"/>
    </row>
    <row r="101" spans="2:9" x14ac:dyDescent="0.2">
      <c r="B101" s="177"/>
      <c r="C101" s="205"/>
      <c r="D101" s="176"/>
      <c r="E101" s="176"/>
      <c r="F101" s="178"/>
      <c r="G101" s="178"/>
      <c r="H101" s="178"/>
      <c r="I101" s="178"/>
    </row>
    <row r="102" spans="2:9" x14ac:dyDescent="0.2">
      <c r="B102" s="177"/>
      <c r="C102" s="205"/>
      <c r="D102" s="176"/>
      <c r="E102" s="176"/>
      <c r="F102" s="178"/>
      <c r="G102" s="178"/>
      <c r="H102" s="178"/>
      <c r="I102" s="178"/>
    </row>
    <row r="103" spans="2:9" x14ac:dyDescent="0.2">
      <c r="B103" s="177"/>
      <c r="C103" s="205"/>
      <c r="D103" s="176"/>
      <c r="E103" s="176"/>
      <c r="F103" s="178"/>
      <c r="G103" s="178"/>
      <c r="H103" s="178"/>
      <c r="I103" s="178"/>
    </row>
    <row r="104" spans="2:9" x14ac:dyDescent="0.2">
      <c r="B104" s="177"/>
      <c r="C104" s="205"/>
      <c r="D104" s="176"/>
      <c r="E104" s="176"/>
      <c r="F104" s="178"/>
      <c r="G104" s="178"/>
      <c r="H104" s="178"/>
      <c r="I104" s="178"/>
    </row>
    <row r="105" spans="2:9" x14ac:dyDescent="0.2">
      <c r="B105" s="177"/>
      <c r="C105" s="205"/>
      <c r="D105" s="176"/>
      <c r="E105" s="176"/>
      <c r="F105" s="178"/>
      <c r="G105" s="178"/>
      <c r="H105" s="178"/>
      <c r="I105" s="178"/>
    </row>
    <row r="106" spans="2:9" x14ac:dyDescent="0.2">
      <c r="B106" s="177"/>
      <c r="C106" s="205"/>
      <c r="D106" s="176"/>
      <c r="E106" s="176"/>
      <c r="F106" s="178"/>
      <c r="G106" s="178"/>
      <c r="H106" s="178"/>
      <c r="I106" s="178"/>
    </row>
    <row r="107" spans="2:9" x14ac:dyDescent="0.2">
      <c r="B107" s="177"/>
      <c r="C107" s="205"/>
      <c r="D107" s="176"/>
      <c r="E107" s="176"/>
      <c r="F107" s="178"/>
      <c r="G107" s="178"/>
      <c r="H107" s="178"/>
      <c r="I107" s="178"/>
    </row>
    <row r="108" spans="2:9" x14ac:dyDescent="0.2">
      <c r="B108" s="177"/>
      <c r="C108" s="205"/>
      <c r="D108" s="176"/>
      <c r="E108" s="176"/>
      <c r="F108" s="178"/>
      <c r="G108" s="178"/>
      <c r="H108" s="178"/>
      <c r="I108" s="178"/>
    </row>
    <row r="109" spans="2:9" x14ac:dyDescent="0.2">
      <c r="B109" s="177"/>
      <c r="C109" s="205"/>
      <c r="D109" s="176"/>
      <c r="E109" s="176"/>
      <c r="F109" s="178"/>
      <c r="G109" s="178"/>
      <c r="H109" s="178"/>
      <c r="I109" s="178"/>
    </row>
    <row r="110" spans="2:9" x14ac:dyDescent="0.2">
      <c r="B110" s="177"/>
      <c r="C110" s="205"/>
      <c r="D110" s="176"/>
      <c r="E110" s="176"/>
      <c r="F110" s="178"/>
      <c r="G110" s="178"/>
      <c r="H110" s="178"/>
      <c r="I110" s="178"/>
    </row>
    <row r="111" spans="2:9" x14ac:dyDescent="0.2">
      <c r="B111" s="177"/>
      <c r="C111" s="205"/>
      <c r="D111" s="176"/>
      <c r="E111" s="176"/>
      <c r="F111" s="178"/>
      <c r="G111" s="178"/>
      <c r="H111" s="178"/>
      <c r="I111" s="178"/>
    </row>
    <row r="112" spans="2:9" x14ac:dyDescent="0.2">
      <c r="B112" s="177"/>
      <c r="C112" s="205"/>
      <c r="D112" s="176"/>
      <c r="E112" s="176"/>
      <c r="F112" s="178"/>
      <c r="G112" s="178"/>
      <c r="H112" s="178"/>
      <c r="I112" s="178"/>
    </row>
    <row r="113" spans="2:9" x14ac:dyDescent="0.2">
      <c r="B113" s="177"/>
      <c r="C113" s="205"/>
      <c r="D113" s="176"/>
      <c r="E113" s="176"/>
      <c r="F113" s="178"/>
      <c r="G113" s="178"/>
      <c r="H113" s="178"/>
      <c r="I113" s="178"/>
    </row>
    <row r="114" spans="2:9" x14ac:dyDescent="0.2">
      <c r="B114" s="177"/>
      <c r="C114" s="205"/>
      <c r="D114" s="176"/>
      <c r="E114" s="176"/>
      <c r="F114" s="178"/>
      <c r="G114" s="178"/>
      <c r="H114" s="178"/>
      <c r="I114" s="178"/>
    </row>
    <row r="115" spans="2:9" x14ac:dyDescent="0.2">
      <c r="B115" s="177"/>
      <c r="C115" s="205"/>
      <c r="D115" s="176"/>
      <c r="E115" s="176"/>
      <c r="F115" s="178"/>
      <c r="G115" s="178"/>
      <c r="H115" s="178"/>
      <c r="I115" s="178"/>
    </row>
    <row r="116" spans="2:9" x14ac:dyDescent="0.2">
      <c r="B116" s="177"/>
      <c r="C116" s="205"/>
      <c r="D116" s="176"/>
      <c r="E116" s="176"/>
      <c r="F116" s="178"/>
      <c r="G116" s="178"/>
      <c r="H116" s="178"/>
      <c r="I116" s="178"/>
    </row>
    <row r="117" spans="2:9" x14ac:dyDescent="0.2">
      <c r="B117" s="177"/>
      <c r="C117" s="205"/>
      <c r="D117" s="176"/>
      <c r="E117" s="176"/>
      <c r="F117" s="178"/>
      <c r="G117" s="178"/>
      <c r="H117" s="178"/>
      <c r="I117" s="178"/>
    </row>
    <row r="118" spans="2:9" x14ac:dyDescent="0.2">
      <c r="B118" s="177"/>
      <c r="C118" s="205"/>
      <c r="D118" s="176"/>
      <c r="E118" s="176"/>
      <c r="F118" s="178"/>
      <c r="G118" s="178"/>
      <c r="H118" s="178"/>
      <c r="I118" s="178"/>
    </row>
    <row r="119" spans="2:9" x14ac:dyDescent="0.2">
      <c r="B119" s="177"/>
      <c r="C119" s="205"/>
      <c r="D119" s="176"/>
      <c r="E119" s="176"/>
      <c r="F119" s="178"/>
      <c r="G119" s="178"/>
      <c r="H119" s="178"/>
      <c r="I119" s="178"/>
    </row>
    <row r="120" spans="2:9" x14ac:dyDescent="0.2">
      <c r="B120" s="177"/>
      <c r="C120" s="205"/>
      <c r="D120" s="176"/>
      <c r="E120" s="176"/>
      <c r="F120" s="178"/>
      <c r="G120" s="178"/>
      <c r="H120" s="178"/>
      <c r="I120" s="178"/>
    </row>
    <row r="121" spans="2:9" x14ac:dyDescent="0.2">
      <c r="B121" s="177"/>
      <c r="C121" s="205"/>
      <c r="D121" s="176"/>
      <c r="E121" s="176"/>
      <c r="F121" s="178"/>
      <c r="G121" s="178"/>
      <c r="H121" s="178"/>
      <c r="I121" s="178"/>
    </row>
    <row r="122" spans="2:9" x14ac:dyDescent="0.2">
      <c r="B122" s="177"/>
      <c r="C122" s="205"/>
      <c r="D122" s="176"/>
      <c r="E122" s="176"/>
      <c r="F122" s="178"/>
      <c r="G122" s="178"/>
      <c r="H122" s="178"/>
      <c r="I122" s="178"/>
    </row>
    <row r="123" spans="2:9" x14ac:dyDescent="0.2">
      <c r="B123" s="177"/>
      <c r="C123" s="205"/>
      <c r="D123" s="176"/>
      <c r="E123" s="176"/>
      <c r="F123" s="178"/>
      <c r="G123" s="178"/>
      <c r="H123" s="178"/>
      <c r="I123" s="178"/>
    </row>
    <row r="124" spans="2:9" x14ac:dyDescent="0.2">
      <c r="B124" s="177"/>
      <c r="C124" s="205"/>
      <c r="D124" s="176"/>
      <c r="E124" s="176"/>
      <c r="F124" s="178"/>
      <c r="G124" s="178"/>
      <c r="H124" s="178"/>
      <c r="I124" s="178"/>
    </row>
    <row r="125" spans="2:9" x14ac:dyDescent="0.2">
      <c r="B125" s="177"/>
      <c r="C125" s="205"/>
      <c r="D125" s="176"/>
      <c r="E125" s="176"/>
      <c r="F125" s="178"/>
      <c r="G125" s="178"/>
      <c r="H125" s="178"/>
      <c r="I125" s="178"/>
    </row>
    <row r="126" spans="2:9" x14ac:dyDescent="0.2">
      <c r="B126" s="177"/>
      <c r="C126" s="205"/>
      <c r="D126" s="176"/>
      <c r="E126" s="176"/>
      <c r="F126" s="178"/>
      <c r="G126" s="178"/>
      <c r="H126" s="178"/>
      <c r="I126" s="178"/>
    </row>
    <row r="127" spans="2:9" x14ac:dyDescent="0.2">
      <c r="B127" s="177"/>
      <c r="C127" s="205"/>
      <c r="D127" s="176"/>
      <c r="E127" s="176"/>
      <c r="F127" s="178"/>
      <c r="G127" s="178"/>
      <c r="H127" s="178"/>
      <c r="I127" s="178"/>
    </row>
    <row r="128" spans="2:9" x14ac:dyDescent="0.2">
      <c r="B128" s="177"/>
      <c r="C128" s="205"/>
      <c r="D128" s="176"/>
      <c r="E128" s="176"/>
      <c r="F128" s="178"/>
      <c r="G128" s="178"/>
      <c r="H128" s="178"/>
      <c r="I128" s="178"/>
    </row>
    <row r="129" spans="1:9" x14ac:dyDescent="0.2">
      <c r="B129" s="177"/>
      <c r="C129" s="205"/>
      <c r="D129" s="176"/>
      <c r="E129" s="176"/>
      <c r="F129" s="178"/>
      <c r="G129" s="178"/>
      <c r="H129" s="178"/>
      <c r="I129" s="178"/>
    </row>
    <row r="130" spans="1:9" x14ac:dyDescent="0.2">
      <c r="B130" s="177"/>
      <c r="C130" s="205"/>
      <c r="D130" s="176"/>
      <c r="E130" s="176"/>
      <c r="F130" s="178"/>
      <c r="G130" s="178"/>
      <c r="H130" s="178"/>
      <c r="I130" s="178"/>
    </row>
    <row r="131" spans="1:9" x14ac:dyDescent="0.2">
      <c r="B131" s="177"/>
      <c r="C131" s="205"/>
      <c r="D131" s="176"/>
      <c r="E131" s="176"/>
      <c r="F131" s="178"/>
      <c r="G131" s="178"/>
      <c r="H131" s="178"/>
      <c r="I131" s="178"/>
    </row>
    <row r="132" spans="1:9" x14ac:dyDescent="0.2">
      <c r="B132" s="177"/>
      <c r="C132" s="205"/>
      <c r="D132" s="176"/>
      <c r="E132" s="176"/>
      <c r="F132" s="178"/>
      <c r="G132" s="178"/>
      <c r="H132" s="178"/>
      <c r="I132" s="178"/>
    </row>
    <row r="133" spans="1:9" x14ac:dyDescent="0.2">
      <c r="B133" s="177"/>
      <c r="C133" s="205"/>
      <c r="D133" s="176"/>
      <c r="E133" s="176">
        <v>5</v>
      </c>
      <c r="F133" s="178"/>
      <c r="G133" s="178"/>
      <c r="H133" s="178"/>
      <c r="I133" s="178"/>
    </row>
    <row r="134" spans="1:9" x14ac:dyDescent="0.2">
      <c r="B134" s="177"/>
      <c r="C134" s="205"/>
      <c r="D134" s="176"/>
      <c r="E134" s="176"/>
      <c r="F134" s="178"/>
      <c r="G134" s="178"/>
      <c r="H134" s="178"/>
      <c r="I134" s="178"/>
    </row>
    <row r="135" spans="1:9" x14ac:dyDescent="0.2">
      <c r="A135" s="166">
        <v>6</v>
      </c>
      <c r="B135" s="177"/>
      <c r="C135" s="205"/>
      <c r="D135" s="176"/>
      <c r="E135" s="176"/>
      <c r="F135" s="178"/>
      <c r="G135" s="178"/>
      <c r="H135" s="178"/>
      <c r="I135" s="178"/>
    </row>
    <row r="136" spans="1:9" x14ac:dyDescent="0.2">
      <c r="A136" s="166">
        <v>6.1</v>
      </c>
      <c r="B136" s="177"/>
      <c r="C136" s="205"/>
      <c r="D136" s="176"/>
      <c r="E136" s="176"/>
      <c r="F136" s="178"/>
      <c r="G136" s="178"/>
      <c r="H136" s="178"/>
      <c r="I136" s="178"/>
    </row>
    <row r="138" spans="1:9" x14ac:dyDescent="0.2">
      <c r="A138" s="166">
        <v>6.2</v>
      </c>
    </row>
    <row r="141" spans="1:9" x14ac:dyDescent="0.2">
      <c r="A141" s="166">
        <v>6.3</v>
      </c>
    </row>
    <row r="144" spans="1:9" x14ac:dyDescent="0.2">
      <c r="A144" s="166">
        <v>6.4</v>
      </c>
    </row>
    <row r="145" spans="1:1" ht="38.25" x14ac:dyDescent="0.2">
      <c r="A145" s="166" t="s">
        <v>207</v>
      </c>
    </row>
    <row r="148" spans="1:1" ht="38.25" x14ac:dyDescent="0.2">
      <c r="A148" s="166" t="s">
        <v>209</v>
      </c>
    </row>
    <row r="151" spans="1:1" ht="38.25" x14ac:dyDescent="0.2">
      <c r="A151" s="166" t="s">
        <v>208</v>
      </c>
    </row>
    <row r="156" spans="1:1" x14ac:dyDescent="0.2">
      <c r="A156" s="166">
        <v>6.5</v>
      </c>
    </row>
    <row r="164" spans="1:5" x14ac:dyDescent="0.2">
      <c r="A164" s="166">
        <v>6.6</v>
      </c>
    </row>
    <row r="173" spans="1:5" x14ac:dyDescent="0.2">
      <c r="A173" s="166">
        <v>6.8</v>
      </c>
    </row>
    <row r="176" spans="1:5" x14ac:dyDescent="0.2">
      <c r="E176" s="206">
        <v>6</v>
      </c>
    </row>
    <row r="178" spans="1:1" x14ac:dyDescent="0.2">
      <c r="A178" s="166">
        <v>7</v>
      </c>
    </row>
    <row r="179" spans="1:1" x14ac:dyDescent="0.2">
      <c r="A179" s="166">
        <v>7.1</v>
      </c>
    </row>
    <row r="182" spans="1:1" x14ac:dyDescent="0.2">
      <c r="A182" s="166">
        <v>7.2</v>
      </c>
    </row>
    <row r="199" spans="1:1" x14ac:dyDescent="0.2">
      <c r="A199" s="166">
        <v>7.3</v>
      </c>
    </row>
    <row r="200" spans="1:1" ht="38.25" x14ac:dyDescent="0.2">
      <c r="A200" s="166" t="s">
        <v>212</v>
      </c>
    </row>
    <row r="203" spans="1:1" ht="38.25" x14ac:dyDescent="0.2">
      <c r="A203" s="166" t="s">
        <v>213</v>
      </c>
    </row>
    <row r="206" spans="1:1" ht="38.25" x14ac:dyDescent="0.2">
      <c r="A206" s="166" t="s">
        <v>214</v>
      </c>
    </row>
    <row r="209" spans="1:1" ht="38.25" x14ac:dyDescent="0.2">
      <c r="A209" s="166" t="s">
        <v>215</v>
      </c>
    </row>
    <row r="216" spans="1:1" ht="38.25" x14ac:dyDescent="0.2">
      <c r="A216" s="166" t="s">
        <v>216</v>
      </c>
    </row>
    <row r="223" spans="1:1" ht="38.25" x14ac:dyDescent="0.2">
      <c r="A223" s="166" t="s">
        <v>217</v>
      </c>
    </row>
    <row r="226" spans="1:1" x14ac:dyDescent="0.2">
      <c r="A226" s="166">
        <v>7.4</v>
      </c>
    </row>
    <row r="227" spans="1:1" ht="38.25" x14ac:dyDescent="0.2">
      <c r="A227" s="166" t="s">
        <v>218</v>
      </c>
    </row>
    <row r="230" spans="1:1" ht="38.25" x14ac:dyDescent="0.2">
      <c r="A230" s="166" t="s">
        <v>219</v>
      </c>
    </row>
    <row r="233" spans="1:1" ht="38.25" x14ac:dyDescent="0.2">
      <c r="A233" s="166" t="s">
        <v>220</v>
      </c>
    </row>
    <row r="236" spans="1:1" ht="38.25" x14ac:dyDescent="0.2">
      <c r="A236" s="166" t="s">
        <v>221</v>
      </c>
    </row>
    <row r="243" spans="1:1" ht="38.25" x14ac:dyDescent="0.2">
      <c r="A243" s="166" t="s">
        <v>222</v>
      </c>
    </row>
    <row r="250" spans="1:1" ht="38.25" x14ac:dyDescent="0.2">
      <c r="A250" s="166" t="s">
        <v>224</v>
      </c>
    </row>
    <row r="253" spans="1:1" x14ac:dyDescent="0.2">
      <c r="A253" s="166">
        <v>7.5</v>
      </c>
    </row>
    <row r="254" spans="1:1" ht="38.25" x14ac:dyDescent="0.2">
      <c r="A254" s="166" t="s">
        <v>225</v>
      </c>
    </row>
    <row r="266" spans="1:1" ht="38.25" x14ac:dyDescent="0.2">
      <c r="A266" s="166" t="s">
        <v>226</v>
      </c>
    </row>
    <row r="269" spans="1:1" ht="38.25" x14ac:dyDescent="0.2">
      <c r="A269" s="166" t="s">
        <v>227</v>
      </c>
    </row>
    <row r="275" spans="1:1" x14ac:dyDescent="0.2">
      <c r="A275" s="166">
        <v>7.6</v>
      </c>
    </row>
    <row r="276" spans="1:1" ht="38.25" x14ac:dyDescent="0.2">
      <c r="A276" s="166" t="s">
        <v>229</v>
      </c>
    </row>
    <row r="280" spans="1:1" ht="38.25" x14ac:dyDescent="0.2">
      <c r="A280" s="166" t="s">
        <v>230</v>
      </c>
    </row>
    <row r="283" spans="1:1" ht="38.25" x14ac:dyDescent="0.2">
      <c r="A283" s="166" t="s">
        <v>231</v>
      </c>
    </row>
    <row r="286" spans="1:1" ht="38.25" x14ac:dyDescent="0.2">
      <c r="A286" s="166" t="s">
        <v>232</v>
      </c>
    </row>
    <row r="289" spans="1:1" ht="38.25" x14ac:dyDescent="0.2">
      <c r="A289" s="166" t="s">
        <v>233</v>
      </c>
    </row>
    <row r="292" spans="1:1" ht="38.25" x14ac:dyDescent="0.2">
      <c r="A292" s="166" t="s">
        <v>223</v>
      </c>
    </row>
    <row r="295" spans="1:1" ht="38.25" x14ac:dyDescent="0.2">
      <c r="A295" s="166" t="s">
        <v>234</v>
      </c>
    </row>
    <row r="305" spans="1:5" ht="38.25" x14ac:dyDescent="0.2">
      <c r="A305" s="166" t="s">
        <v>235</v>
      </c>
    </row>
    <row r="310" spans="1:5" x14ac:dyDescent="0.2">
      <c r="E310" s="206">
        <v>7</v>
      </c>
    </row>
    <row r="316" spans="1:5" x14ac:dyDescent="0.2">
      <c r="A316" s="166">
        <v>8</v>
      </c>
    </row>
    <row r="319" spans="1:5" x14ac:dyDescent="0.2">
      <c r="E319" s="206">
        <v>8</v>
      </c>
    </row>
  </sheetData>
  <mergeCells count="34">
    <mergeCell ref="F46:I46"/>
    <mergeCell ref="F47:I47"/>
    <mergeCell ref="F49:G49"/>
    <mergeCell ref="F50:G50"/>
    <mergeCell ref="F21:I21"/>
    <mergeCell ref="F45:I45"/>
    <mergeCell ref="F22:I22"/>
    <mergeCell ref="F23:I23"/>
    <mergeCell ref="F24:I24"/>
    <mergeCell ref="F25:I25"/>
    <mergeCell ref="F26:I26"/>
    <mergeCell ref="F30:I30"/>
    <mergeCell ref="F33:I33"/>
    <mergeCell ref="F37:I39"/>
    <mergeCell ref="F41:I41"/>
    <mergeCell ref="F42:I42"/>
    <mergeCell ref="F44:I44"/>
    <mergeCell ref="F43:I43"/>
    <mergeCell ref="F15:I15"/>
    <mergeCell ref="F16:I16"/>
    <mergeCell ref="F17:I17"/>
    <mergeCell ref="F18:I18"/>
    <mergeCell ref="F20:H20"/>
    <mergeCell ref="F11:I11"/>
    <mergeCell ref="F12:I12"/>
    <mergeCell ref="F13:I13"/>
    <mergeCell ref="F14:I14"/>
    <mergeCell ref="F10:I10"/>
    <mergeCell ref="F9:I9"/>
    <mergeCell ref="B2:I2"/>
    <mergeCell ref="C3:I3"/>
    <mergeCell ref="F6:I6"/>
    <mergeCell ref="F7:I7"/>
    <mergeCell ref="F8:I8"/>
  </mergeCells>
  <hyperlinks>
    <hyperlink ref="F14" r:id="rId1" xr:uid="{6F4625F8-6BC8-4375-8434-7BAB757F9EA0}"/>
  </hyperlinks>
  <printOptions horizontalCentered="1" verticalCentered="1"/>
  <pageMargins left="0.51181102362204722" right="0.51181102362204722" top="0.51181102362204722" bottom="0.51181102362204722" header="0.31496062992125984" footer="0.31496062992125984"/>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19"/>
  <sheetViews>
    <sheetView showGridLines="0" view="pageBreakPreview" zoomScaleNormal="100" zoomScaleSheetLayoutView="100" zoomScalePageLayoutView="115" workbookViewId="0">
      <selection activeCell="B255" sqref="B255"/>
    </sheetView>
  </sheetViews>
  <sheetFormatPr baseColWidth="10" defaultColWidth="11.42578125" defaultRowHeight="12.75" x14ac:dyDescent="0.2"/>
  <cols>
    <col min="1" max="1" width="8.42578125" style="3" bestFit="1" customWidth="1"/>
    <col min="2" max="2" width="10.7109375" style="1" customWidth="1"/>
    <col min="3" max="3" width="8.28515625" style="3" customWidth="1"/>
    <col min="4" max="4" width="2.42578125" style="3" customWidth="1"/>
    <col min="5" max="9" width="10.7109375" style="3" customWidth="1"/>
    <col min="10" max="10" width="11.7109375" style="3" customWidth="1"/>
    <col min="11" max="11" width="11.42578125" style="1"/>
    <col min="12" max="12" width="11.42578125" style="24"/>
    <col min="13" max="16384" width="11.42578125" style="1"/>
  </cols>
  <sheetData>
    <row r="1" spans="1:14" s="8" customFormat="1" ht="25.5" customHeight="1" x14ac:dyDescent="0.2">
      <c r="A1" s="218" t="s">
        <v>133</v>
      </c>
      <c r="B1" s="264" t="s">
        <v>132</v>
      </c>
      <c r="C1" s="265"/>
      <c r="D1" s="265"/>
      <c r="E1" s="265"/>
      <c r="F1" s="265"/>
      <c r="G1" s="265"/>
      <c r="H1" s="265"/>
      <c r="I1" s="265"/>
      <c r="J1" s="266"/>
      <c r="L1" s="19"/>
      <c r="M1" s="25"/>
      <c r="N1" s="4"/>
    </row>
    <row r="2" spans="1:14" s="8" customFormat="1" ht="24.95" customHeight="1" x14ac:dyDescent="0.2">
      <c r="A2" s="230">
        <v>46023</v>
      </c>
      <c r="B2" s="267" t="s">
        <v>130</v>
      </c>
      <c r="C2" s="268"/>
      <c r="D2" s="268"/>
      <c r="E2" s="268"/>
      <c r="F2" s="268"/>
      <c r="G2" s="268"/>
      <c r="H2" s="268"/>
      <c r="I2" s="268"/>
      <c r="J2" s="269"/>
      <c r="L2" s="19"/>
    </row>
    <row r="3" spans="1:14" s="6" customFormat="1" ht="24.95" customHeight="1" x14ac:dyDescent="0.25">
      <c r="A3" s="270" t="s">
        <v>5</v>
      </c>
      <c r="B3" s="270"/>
      <c r="C3" s="270"/>
      <c r="D3" s="270"/>
      <c r="E3" s="270"/>
      <c r="F3" s="270"/>
      <c r="G3" s="270"/>
      <c r="H3" s="270"/>
      <c r="I3" s="270"/>
      <c r="J3" s="270"/>
      <c r="L3" s="20"/>
    </row>
    <row r="4" spans="1:14" s="7" customFormat="1" ht="12" customHeight="1" x14ac:dyDescent="0.25">
      <c r="A4" s="271"/>
      <c r="B4" s="271"/>
      <c r="C4" s="271"/>
      <c r="D4" s="271"/>
      <c r="E4" s="271"/>
      <c r="F4" s="271"/>
      <c r="G4" s="271"/>
      <c r="H4" s="271"/>
      <c r="I4" s="271"/>
      <c r="J4" s="271"/>
      <c r="L4" s="21"/>
    </row>
    <row r="5" spans="1:14" s="7" customFormat="1" ht="12" x14ac:dyDescent="0.25">
      <c r="A5" s="12"/>
      <c r="B5" s="12"/>
      <c r="C5" s="12"/>
      <c r="D5" s="12"/>
      <c r="E5" s="12"/>
      <c r="F5" s="12"/>
      <c r="G5" s="12"/>
      <c r="H5" s="12"/>
      <c r="I5" s="12"/>
      <c r="J5" s="12"/>
      <c r="L5" s="21"/>
    </row>
    <row r="6" spans="1:14" s="11" customFormat="1" ht="15" customHeight="1" x14ac:dyDescent="0.25">
      <c r="A6" s="5"/>
      <c r="C6" s="28" t="s">
        <v>6</v>
      </c>
      <c r="D6" s="272" t="s">
        <v>7</v>
      </c>
      <c r="E6" s="273"/>
      <c r="F6" s="273"/>
      <c r="G6" s="274"/>
      <c r="H6" s="275" t="s">
        <v>8</v>
      </c>
      <c r="I6" s="276"/>
      <c r="J6" s="13"/>
      <c r="L6" s="22"/>
    </row>
    <row r="7" spans="1:14" s="31" customFormat="1" ht="20.100000000000001" customHeight="1" x14ac:dyDescent="0.25">
      <c r="A7" s="32"/>
      <c r="C7" s="72">
        <f>CDB!A6</f>
        <v>4</v>
      </c>
      <c r="D7" s="33"/>
      <c r="E7" s="262" t="str">
        <f>CDB!B6</f>
        <v xml:space="preserve">PRESTATIONS DIVERSES </v>
      </c>
      <c r="F7" s="262"/>
      <c r="G7" s="263"/>
      <c r="H7" s="260"/>
      <c r="I7" s="261"/>
      <c r="J7" s="34"/>
      <c r="L7" s="30"/>
    </row>
    <row r="8" spans="1:14" s="31" customFormat="1" ht="20.100000000000001" customHeight="1" x14ac:dyDescent="0.25">
      <c r="A8" s="35"/>
      <c r="C8" s="72">
        <f>CDB!A48</f>
        <v>5</v>
      </c>
      <c r="D8" s="33"/>
      <c r="E8" s="262" t="str">
        <f>CDB!B48</f>
        <v>PRODUCTION DE CHALEUR ET D'ECS</v>
      </c>
      <c r="F8" s="262"/>
      <c r="G8" s="263"/>
      <c r="H8" s="260"/>
      <c r="I8" s="261"/>
      <c r="J8" s="34"/>
      <c r="L8" s="30"/>
    </row>
    <row r="9" spans="1:14" s="31" customFormat="1" ht="20.100000000000001" customHeight="1" x14ac:dyDescent="0.25">
      <c r="A9" s="35"/>
      <c r="C9" s="72">
        <f>CDB!A135</f>
        <v>6</v>
      </c>
      <c r="D9" s="33"/>
      <c r="E9" s="79" t="str">
        <f>CDB!B135</f>
        <v>VMC DES LOGEMENTS</v>
      </c>
      <c r="F9" s="73"/>
      <c r="G9" s="74"/>
      <c r="H9" s="260"/>
      <c r="I9" s="261"/>
      <c r="J9" s="34"/>
      <c r="L9" s="30"/>
    </row>
    <row r="10" spans="1:14" s="31" customFormat="1" ht="20.100000000000001" customHeight="1" x14ac:dyDescent="0.25">
      <c r="A10" s="35"/>
      <c r="C10" s="72">
        <f>CDB!A178</f>
        <v>7</v>
      </c>
      <c r="D10" s="33"/>
      <c r="E10" s="262" t="str">
        <f>CDB!B178</f>
        <v>PLOMBERIE SANITAIRE</v>
      </c>
      <c r="F10" s="262"/>
      <c r="G10" s="263"/>
      <c r="H10" s="260"/>
      <c r="I10" s="261"/>
      <c r="J10" s="34"/>
      <c r="L10" s="30"/>
    </row>
    <row r="11" spans="1:14" s="31" customFormat="1" ht="20.100000000000001" customHeight="1" x14ac:dyDescent="0.25">
      <c r="A11" s="35"/>
      <c r="C11" s="72"/>
      <c r="D11" s="33"/>
      <c r="E11" s="262"/>
      <c r="F11" s="262"/>
      <c r="G11" s="263"/>
      <c r="H11" s="260"/>
      <c r="I11" s="261"/>
      <c r="J11" s="34"/>
      <c r="L11" s="30"/>
    </row>
    <row r="12" spans="1:14" s="9" customFormat="1" ht="12" x14ac:dyDescent="0.2">
      <c r="A12" s="6"/>
      <c r="B12" s="36"/>
      <c r="C12" s="40"/>
      <c r="D12" s="40"/>
      <c r="E12" s="42"/>
      <c r="F12" s="40"/>
      <c r="G12" s="40"/>
      <c r="H12" s="282"/>
      <c r="I12" s="282"/>
      <c r="J12" s="40"/>
      <c r="L12" s="23"/>
    </row>
    <row r="13" spans="1:14" s="9" customFormat="1" ht="15.75" x14ac:dyDescent="0.25">
      <c r="A13" s="10"/>
      <c r="B13" s="37"/>
      <c r="C13" s="277" t="s">
        <v>126</v>
      </c>
      <c r="D13" s="277"/>
      <c r="E13" s="278"/>
      <c r="F13" s="277"/>
      <c r="G13" s="277"/>
      <c r="H13" s="281" t="str">
        <f>IF(SUM(H7:I12)&gt;0,SUM(H7:I12),"")</f>
        <v/>
      </c>
      <c r="I13" s="281"/>
      <c r="J13" s="14"/>
      <c r="L13" s="23"/>
    </row>
    <row r="14" spans="1:14" s="9" customFormat="1" ht="15.75" x14ac:dyDescent="0.25">
      <c r="A14" s="10"/>
      <c r="B14" s="37"/>
      <c r="C14" s="277" t="s">
        <v>18</v>
      </c>
      <c r="D14" s="277"/>
      <c r="E14" s="278"/>
      <c r="F14" s="277"/>
      <c r="G14" s="277"/>
      <c r="H14" s="279"/>
      <c r="I14" s="280"/>
      <c r="J14" s="14"/>
      <c r="L14" s="23"/>
    </row>
    <row r="15" spans="1:14" s="9" customFormat="1" ht="15.75" x14ac:dyDescent="0.2">
      <c r="A15" s="6"/>
      <c r="B15" s="17"/>
      <c r="C15" s="277" t="s">
        <v>128</v>
      </c>
      <c r="D15" s="277"/>
      <c r="E15" s="278"/>
      <c r="F15" s="277"/>
      <c r="G15" s="277"/>
      <c r="H15" s="281"/>
      <c r="I15" s="281"/>
      <c r="J15" s="14"/>
      <c r="L15" s="23"/>
    </row>
    <row r="16" spans="1:14" s="9" customFormat="1" ht="12" x14ac:dyDescent="0.2">
      <c r="A16" s="6"/>
      <c r="B16" s="36"/>
      <c r="C16" s="40"/>
      <c r="D16" s="40"/>
      <c r="E16" s="40"/>
      <c r="F16" s="40"/>
      <c r="G16" s="40"/>
      <c r="H16" s="40"/>
      <c r="I16" s="40"/>
      <c r="J16" s="40"/>
      <c r="L16" s="23"/>
    </row>
    <row r="17" spans="1:12" s="9" customFormat="1" ht="12" x14ac:dyDescent="0.2">
      <c r="A17" s="6"/>
      <c r="B17" s="17"/>
      <c r="C17" s="14"/>
      <c r="D17" s="14"/>
      <c r="E17" s="14"/>
      <c r="F17" s="14"/>
      <c r="G17" s="14"/>
      <c r="H17" s="14"/>
      <c r="I17" s="14"/>
      <c r="J17" s="14"/>
      <c r="L17" s="23"/>
    </row>
    <row r="18" spans="1:12" s="8" customFormat="1" ht="12" x14ac:dyDescent="0.2">
      <c r="A18" s="6"/>
      <c r="B18" s="17"/>
      <c r="C18" s="28" t="s">
        <v>6</v>
      </c>
      <c r="D18" s="272" t="s">
        <v>7</v>
      </c>
      <c r="E18" s="273"/>
      <c r="F18" s="273"/>
      <c r="G18" s="274"/>
      <c r="H18" s="275" t="s">
        <v>8</v>
      </c>
      <c r="I18" s="276"/>
      <c r="J18" s="14"/>
      <c r="L18" s="19"/>
    </row>
    <row r="19" spans="1:12" s="31" customFormat="1" ht="20.100000000000001" customHeight="1" x14ac:dyDescent="0.25">
      <c r="A19" s="35"/>
      <c r="C19" s="72">
        <f>CDB!A316</f>
        <v>8</v>
      </c>
      <c r="D19" s="33"/>
      <c r="E19" s="262" t="str">
        <f>CDB!B316</f>
        <v>OPTION : PARE BAIN</v>
      </c>
      <c r="F19" s="262"/>
      <c r="G19" s="263"/>
      <c r="H19" s="260"/>
      <c r="I19" s="261"/>
      <c r="J19" s="34"/>
      <c r="L19" s="30"/>
    </row>
    <row r="20" spans="1:12" s="8" customFormat="1" ht="12" x14ac:dyDescent="0.2">
      <c r="A20" s="6"/>
      <c r="B20" s="17"/>
      <c r="C20" s="40"/>
      <c r="D20" s="40"/>
      <c r="E20" s="42"/>
      <c r="F20" s="40"/>
      <c r="G20" s="40"/>
      <c r="H20" s="282"/>
      <c r="I20" s="282"/>
      <c r="J20" s="16"/>
      <c r="L20" s="19"/>
    </row>
    <row r="21" spans="1:12" s="8" customFormat="1" ht="15.75" x14ac:dyDescent="0.2">
      <c r="A21" s="6"/>
      <c r="B21" s="17"/>
      <c r="C21" s="277" t="s">
        <v>167</v>
      </c>
      <c r="D21" s="277"/>
      <c r="E21" s="278"/>
      <c r="F21" s="277"/>
      <c r="G21" s="277"/>
      <c r="H21" s="281" t="str">
        <f>IF(SUM(H19:I20)&gt;0,SUM(H19:I20),"")</f>
        <v/>
      </c>
      <c r="I21" s="281"/>
      <c r="J21" s="16"/>
      <c r="L21" s="19"/>
    </row>
    <row r="22" spans="1:12" s="8" customFormat="1" ht="15.75" x14ac:dyDescent="0.2">
      <c r="A22" s="6"/>
      <c r="B22" s="17"/>
      <c r="C22" s="277" t="s">
        <v>18</v>
      </c>
      <c r="D22" s="277"/>
      <c r="E22" s="278"/>
      <c r="F22" s="277"/>
      <c r="G22" s="277"/>
      <c r="H22" s="279"/>
      <c r="I22" s="280"/>
      <c r="J22" s="40"/>
      <c r="L22" s="19"/>
    </row>
    <row r="23" spans="1:12" s="8" customFormat="1" ht="15.75" x14ac:dyDescent="0.2">
      <c r="A23" s="6"/>
      <c r="B23" s="17"/>
      <c r="C23" s="277" t="s">
        <v>168</v>
      </c>
      <c r="D23" s="277"/>
      <c r="E23" s="278"/>
      <c r="F23" s="277"/>
      <c r="G23" s="277"/>
      <c r="H23" s="281"/>
      <c r="I23" s="281"/>
      <c r="J23" s="40"/>
      <c r="L23" s="19"/>
    </row>
    <row r="24" spans="1:12" s="8" customFormat="1" ht="12" x14ac:dyDescent="0.2">
      <c r="A24" s="6"/>
      <c r="B24" s="17"/>
      <c r="C24" s="40"/>
      <c r="D24" s="40"/>
      <c r="E24" s="40"/>
      <c r="F24" s="40"/>
      <c r="G24" s="40"/>
      <c r="H24" s="40"/>
      <c r="I24" s="40"/>
      <c r="J24" s="40"/>
      <c r="L24" s="19"/>
    </row>
    <row r="25" spans="1:12" s="8" customFormat="1" ht="15" customHeight="1" x14ac:dyDescent="0.2">
      <c r="A25" s="6"/>
      <c r="B25" s="17"/>
      <c r="C25" s="40"/>
      <c r="D25" s="40"/>
      <c r="E25" s="40"/>
      <c r="F25" s="40"/>
      <c r="G25" s="40"/>
      <c r="H25" s="40"/>
      <c r="I25" s="40"/>
      <c r="J25" s="40"/>
      <c r="L25" s="19"/>
    </row>
    <row r="26" spans="1:12" s="8" customFormat="1" ht="12" x14ac:dyDescent="0.2">
      <c r="A26" s="6"/>
      <c r="B26" s="17"/>
      <c r="C26" s="16"/>
      <c r="D26" s="16"/>
      <c r="E26" s="16"/>
      <c r="F26" s="16"/>
      <c r="G26" s="16"/>
      <c r="H26" s="16"/>
      <c r="I26" s="16"/>
      <c r="J26" s="16"/>
      <c r="L26" s="19"/>
    </row>
    <row r="27" spans="1:12" s="8" customFormat="1" ht="15" customHeight="1" x14ac:dyDescent="0.2">
      <c r="A27" s="6"/>
      <c r="B27" s="17"/>
      <c r="C27" s="40"/>
      <c r="D27" s="40"/>
      <c r="E27" s="40"/>
      <c r="F27" s="40"/>
      <c r="G27" s="40"/>
      <c r="H27" s="40"/>
      <c r="I27" s="40"/>
      <c r="J27" s="40"/>
      <c r="L27" s="19"/>
    </row>
    <row r="28" spans="1:12" s="8" customFormat="1" ht="12" x14ac:dyDescent="0.2">
      <c r="A28" s="6"/>
      <c r="B28" s="17"/>
      <c r="C28" s="40"/>
      <c r="D28" s="40"/>
      <c r="E28" s="40"/>
      <c r="F28" s="40"/>
      <c r="G28" s="40"/>
      <c r="H28" s="40"/>
      <c r="I28" s="40"/>
      <c r="J28" s="40"/>
      <c r="L28" s="19"/>
    </row>
    <row r="29" spans="1:12" s="8" customFormat="1" ht="12" x14ac:dyDescent="0.2">
      <c r="A29" s="6"/>
      <c r="B29" s="17"/>
      <c r="C29" s="40"/>
      <c r="D29" s="40"/>
      <c r="E29" s="40"/>
      <c r="F29" s="40"/>
      <c r="G29" s="40"/>
      <c r="H29" s="40"/>
      <c r="I29" s="40"/>
      <c r="J29" s="40"/>
      <c r="L29" s="19"/>
    </row>
    <row r="30" spans="1:12" s="9" customFormat="1" ht="24.95" customHeight="1" x14ac:dyDescent="0.25">
      <c r="A30" s="10"/>
      <c r="B30" s="37"/>
      <c r="C30" s="16"/>
      <c r="D30" s="16"/>
      <c r="E30" s="16"/>
      <c r="F30" s="16"/>
      <c r="G30" s="16"/>
      <c r="H30" s="16"/>
      <c r="I30" s="16"/>
      <c r="J30" s="16"/>
      <c r="L30" s="23"/>
    </row>
    <row r="31" spans="1:12" s="9" customFormat="1" ht="24.95" customHeight="1" x14ac:dyDescent="0.2">
      <c r="A31" s="10"/>
      <c r="B31" s="37"/>
      <c r="C31" s="40"/>
      <c r="D31" s="40"/>
      <c r="E31" s="40"/>
      <c r="F31" s="40"/>
      <c r="G31" s="40"/>
      <c r="H31" s="40"/>
      <c r="I31" s="40"/>
      <c r="J31" s="40"/>
      <c r="L31" s="23"/>
    </row>
    <row r="32" spans="1:12" s="9" customFormat="1" ht="12" x14ac:dyDescent="0.2">
      <c r="A32" s="6"/>
      <c r="B32" s="17"/>
      <c r="C32" s="16"/>
      <c r="D32" s="16"/>
      <c r="E32" s="16"/>
      <c r="F32" s="16"/>
      <c r="G32" s="16"/>
      <c r="H32" s="16"/>
      <c r="I32" s="16"/>
      <c r="J32" s="16"/>
      <c r="L32" s="23"/>
    </row>
    <row r="33" spans="1:12" s="8" customFormat="1" ht="12" x14ac:dyDescent="0.2">
      <c r="A33" s="6"/>
      <c r="B33" s="17"/>
      <c r="C33" s="40"/>
      <c r="D33" s="40"/>
      <c r="E33" s="40"/>
      <c r="F33" s="40"/>
      <c r="G33" s="40"/>
      <c r="H33" s="40"/>
      <c r="I33" s="40"/>
      <c r="J33" s="40"/>
      <c r="L33" s="19"/>
    </row>
    <row r="34" spans="1:12" s="8" customFormat="1" ht="12" x14ac:dyDescent="0.2">
      <c r="A34" s="6"/>
      <c r="B34" s="17"/>
      <c r="C34" s="40"/>
      <c r="D34" s="40"/>
      <c r="E34" s="40"/>
      <c r="F34" s="40"/>
      <c r="G34" s="40"/>
      <c r="H34" s="40"/>
      <c r="I34" s="40"/>
      <c r="J34" s="40"/>
      <c r="L34" s="19"/>
    </row>
    <row r="35" spans="1:12" s="8" customFormat="1" ht="12" x14ac:dyDescent="0.2">
      <c r="A35" s="6"/>
      <c r="B35" s="17"/>
      <c r="C35" s="16"/>
      <c r="D35" s="16"/>
      <c r="E35" s="16"/>
      <c r="F35" s="16"/>
      <c r="G35" s="16"/>
      <c r="H35" s="16"/>
      <c r="I35" s="16"/>
      <c r="J35" s="16"/>
      <c r="L35" s="19"/>
    </row>
    <row r="36" spans="1:12" s="9" customFormat="1" ht="30" customHeight="1" x14ac:dyDescent="0.2">
      <c r="A36" s="10"/>
      <c r="B36" s="37"/>
      <c r="C36" s="40"/>
      <c r="D36" s="40"/>
      <c r="E36" s="40"/>
      <c r="F36" s="40"/>
      <c r="G36" s="40"/>
      <c r="H36" s="40"/>
      <c r="I36" s="40"/>
      <c r="J36" s="40"/>
      <c r="L36" s="23"/>
    </row>
    <row r="37" spans="1:12" s="9" customFormat="1" ht="12" x14ac:dyDescent="0.2">
      <c r="A37" s="6"/>
      <c r="B37" s="17"/>
      <c r="C37" s="40"/>
      <c r="D37" s="40"/>
      <c r="E37" s="40"/>
      <c r="F37" s="40"/>
      <c r="G37" s="40"/>
      <c r="H37" s="40"/>
      <c r="I37" s="40"/>
      <c r="J37" s="40"/>
      <c r="L37" s="23"/>
    </row>
    <row r="38" spans="1:12" s="8" customFormat="1" ht="12" x14ac:dyDescent="0.2">
      <c r="A38" s="6"/>
      <c r="B38" s="17"/>
      <c r="C38" s="40"/>
      <c r="D38" s="40"/>
      <c r="E38" s="40"/>
      <c r="F38" s="40"/>
      <c r="G38" s="40"/>
      <c r="H38" s="40"/>
      <c r="I38" s="40"/>
      <c r="J38" s="40"/>
      <c r="L38" s="19"/>
    </row>
    <row r="39" spans="1:12" s="8" customFormat="1" ht="30" customHeight="1" x14ac:dyDescent="0.2">
      <c r="A39" s="6"/>
      <c r="B39" s="17"/>
      <c r="C39" s="16"/>
      <c r="D39" s="16"/>
      <c r="E39" s="16"/>
      <c r="F39" s="16"/>
      <c r="G39" s="16"/>
      <c r="H39" s="16"/>
      <c r="I39" s="16"/>
      <c r="J39" s="16"/>
      <c r="L39" s="19"/>
    </row>
    <row r="40" spans="1:12" s="9" customFormat="1" ht="24.95" customHeight="1" x14ac:dyDescent="0.2">
      <c r="A40" s="10"/>
      <c r="B40" s="37"/>
      <c r="C40" s="40"/>
      <c r="D40" s="40"/>
      <c r="E40" s="40"/>
      <c r="F40" s="40"/>
      <c r="G40" s="40"/>
      <c r="H40" s="40"/>
      <c r="I40" s="40"/>
      <c r="J40" s="40"/>
      <c r="L40" s="23"/>
    </row>
    <row r="41" spans="1:12" s="9" customFormat="1" ht="12" x14ac:dyDescent="0.2">
      <c r="A41" s="6"/>
      <c r="B41" s="18"/>
      <c r="C41" s="40"/>
      <c r="D41" s="40"/>
      <c r="E41" s="40"/>
      <c r="F41" s="40"/>
      <c r="G41" s="40"/>
      <c r="H41" s="40"/>
      <c r="I41" s="40"/>
      <c r="J41" s="40"/>
      <c r="L41" s="23"/>
    </row>
    <row r="42" spans="1:12" s="9" customFormat="1" ht="24.95" customHeight="1" x14ac:dyDescent="0.2">
      <c r="A42" s="10"/>
      <c r="B42" s="37"/>
      <c r="C42" s="40"/>
      <c r="D42" s="40"/>
      <c r="E42" s="40"/>
      <c r="F42" s="40"/>
      <c r="G42" s="40"/>
      <c r="H42" s="40"/>
      <c r="I42" s="40"/>
      <c r="J42" s="40"/>
      <c r="L42" s="23"/>
    </row>
    <row r="43" spans="1:12" s="9" customFormat="1" ht="12" x14ac:dyDescent="0.2">
      <c r="A43" s="6"/>
      <c r="B43" s="17"/>
      <c r="C43" s="40"/>
      <c r="D43" s="40"/>
      <c r="E43" s="40"/>
      <c r="F43" s="40"/>
      <c r="G43" s="40"/>
      <c r="H43" s="40"/>
      <c r="I43" s="40"/>
      <c r="J43" s="40"/>
      <c r="L43" s="23"/>
    </row>
    <row r="44" spans="1:12" s="8" customFormat="1" ht="12" x14ac:dyDescent="0.2">
      <c r="A44" s="6"/>
      <c r="B44" s="17"/>
      <c r="C44" s="40"/>
      <c r="D44" s="40"/>
      <c r="E44" s="40"/>
      <c r="F44" s="40"/>
      <c r="G44" s="40"/>
      <c r="H44" s="40"/>
      <c r="I44" s="40"/>
      <c r="J44" s="40"/>
      <c r="L44" s="19"/>
    </row>
    <row r="45" spans="1:12" s="9" customFormat="1" ht="24.95" customHeight="1" x14ac:dyDescent="0.25">
      <c r="A45" s="10"/>
      <c r="B45" s="37"/>
      <c r="C45" s="16"/>
      <c r="D45" s="16"/>
      <c r="E45" s="16"/>
      <c r="F45" s="16"/>
      <c r="G45" s="16"/>
      <c r="H45" s="16"/>
      <c r="I45" s="16"/>
      <c r="J45" s="16"/>
      <c r="L45" s="23"/>
    </row>
    <row r="46" spans="1:12" s="8" customFormat="1" ht="12" x14ac:dyDescent="0.2">
      <c r="A46" s="6"/>
      <c r="B46" s="17"/>
      <c r="C46" s="40"/>
      <c r="D46" s="40"/>
      <c r="E46" s="40"/>
      <c r="F46" s="40"/>
      <c r="G46" s="40"/>
      <c r="H46" s="40"/>
      <c r="I46" s="40"/>
      <c r="J46" s="40"/>
      <c r="L46" s="19"/>
    </row>
    <row r="47" spans="1:12" s="8" customFormat="1" ht="12" x14ac:dyDescent="0.2">
      <c r="A47" s="6"/>
      <c r="B47" s="17"/>
      <c r="C47" s="40"/>
      <c r="D47" s="40"/>
      <c r="E47" s="40"/>
      <c r="F47" s="40"/>
      <c r="G47" s="40"/>
      <c r="H47" s="40"/>
      <c r="I47" s="40"/>
      <c r="J47" s="40"/>
      <c r="L47" s="19"/>
    </row>
    <row r="48" spans="1:12" s="8" customFormat="1" ht="12" x14ac:dyDescent="0.2">
      <c r="A48" s="6"/>
      <c r="B48" s="17"/>
      <c r="C48" s="26"/>
      <c r="D48" s="26"/>
      <c r="E48" s="26"/>
      <c r="F48" s="26"/>
      <c r="G48" s="26"/>
      <c r="H48" s="26"/>
      <c r="I48" s="26"/>
      <c r="J48" s="26"/>
      <c r="L48" s="19"/>
    </row>
    <row r="49" spans="1:12" s="9" customFormat="1" ht="24.95" customHeight="1" x14ac:dyDescent="0.25">
      <c r="A49" s="10"/>
      <c r="B49" s="37"/>
      <c r="C49" s="15"/>
      <c r="D49" s="15"/>
      <c r="E49" s="15"/>
      <c r="F49" s="15"/>
      <c r="G49" s="15"/>
      <c r="H49" s="15"/>
      <c r="I49" s="15"/>
      <c r="J49" s="15"/>
      <c r="L49" s="23"/>
    </row>
    <row r="133" spans="1:5" x14ac:dyDescent="0.2">
      <c r="E133" s="3">
        <v>5</v>
      </c>
    </row>
    <row r="135" spans="1:5" x14ac:dyDescent="0.2">
      <c r="A135" s="3">
        <v>6</v>
      </c>
    </row>
    <row r="136" spans="1:5" x14ac:dyDescent="0.2">
      <c r="A136" s="3">
        <v>6.1</v>
      </c>
    </row>
    <row r="138" spans="1:5" x14ac:dyDescent="0.2">
      <c r="A138" s="3">
        <v>6.2</v>
      </c>
    </row>
    <row r="141" spans="1:5" x14ac:dyDescent="0.2">
      <c r="A141" s="3">
        <v>6.3</v>
      </c>
    </row>
    <row r="144" spans="1:5" x14ac:dyDescent="0.2">
      <c r="A144" s="3">
        <v>6.4</v>
      </c>
    </row>
    <row r="145" spans="1:1" x14ac:dyDescent="0.2">
      <c r="A145" s="3" t="s">
        <v>207</v>
      </c>
    </row>
    <row r="148" spans="1:1" x14ac:dyDescent="0.2">
      <c r="A148" s="3" t="s">
        <v>209</v>
      </c>
    </row>
    <row r="151" spans="1:1" x14ac:dyDescent="0.2">
      <c r="A151" s="3" t="s">
        <v>208</v>
      </c>
    </row>
    <row r="156" spans="1:1" x14ac:dyDescent="0.2">
      <c r="A156" s="3">
        <v>6.5</v>
      </c>
    </row>
    <row r="164" spans="1:5" x14ac:dyDescent="0.2">
      <c r="A164" s="3">
        <v>6.6</v>
      </c>
    </row>
    <row r="173" spans="1:5" x14ac:dyDescent="0.2">
      <c r="A173" s="3">
        <v>6.8</v>
      </c>
    </row>
    <row r="176" spans="1:5" x14ac:dyDescent="0.2">
      <c r="E176" s="3">
        <v>6</v>
      </c>
    </row>
    <row r="178" spans="1:1" x14ac:dyDescent="0.2">
      <c r="A178" s="3">
        <v>7</v>
      </c>
    </row>
    <row r="179" spans="1:1" x14ac:dyDescent="0.2">
      <c r="A179" s="3">
        <v>7.1</v>
      </c>
    </row>
    <row r="182" spans="1:1" x14ac:dyDescent="0.2">
      <c r="A182" s="3">
        <v>7.2</v>
      </c>
    </row>
    <row r="199" spans="1:1" x14ac:dyDescent="0.2">
      <c r="A199" s="3">
        <v>7.3</v>
      </c>
    </row>
    <row r="200" spans="1:1" x14ac:dyDescent="0.2">
      <c r="A200" s="3" t="s">
        <v>212</v>
      </c>
    </row>
    <row r="203" spans="1:1" x14ac:dyDescent="0.2">
      <c r="A203" s="3" t="s">
        <v>213</v>
      </c>
    </row>
    <row r="206" spans="1:1" x14ac:dyDescent="0.2">
      <c r="A206" s="3" t="s">
        <v>214</v>
      </c>
    </row>
    <row r="209" spans="1:1" x14ac:dyDescent="0.2">
      <c r="A209" s="3" t="s">
        <v>215</v>
      </c>
    </row>
    <row r="216" spans="1:1" x14ac:dyDescent="0.2">
      <c r="A216" s="3" t="s">
        <v>216</v>
      </c>
    </row>
    <row r="223" spans="1:1" x14ac:dyDescent="0.2">
      <c r="A223" s="3" t="s">
        <v>217</v>
      </c>
    </row>
    <row r="226" spans="1:1" x14ac:dyDescent="0.2">
      <c r="A226" s="3">
        <v>7.4</v>
      </c>
    </row>
    <row r="227" spans="1:1" x14ac:dyDescent="0.2">
      <c r="A227" s="3" t="s">
        <v>218</v>
      </c>
    </row>
    <row r="230" spans="1:1" x14ac:dyDescent="0.2">
      <c r="A230" s="3" t="s">
        <v>219</v>
      </c>
    </row>
    <row r="233" spans="1:1" x14ac:dyDescent="0.2">
      <c r="A233" s="3" t="s">
        <v>220</v>
      </c>
    </row>
    <row r="236" spans="1:1" x14ac:dyDescent="0.2">
      <c r="A236" s="3" t="s">
        <v>221</v>
      </c>
    </row>
    <row r="243" spans="1:1" x14ac:dyDescent="0.2">
      <c r="A243" s="3" t="s">
        <v>222</v>
      </c>
    </row>
    <row r="250" spans="1:1" x14ac:dyDescent="0.2">
      <c r="A250" s="3" t="s">
        <v>224</v>
      </c>
    </row>
    <row r="253" spans="1:1" x14ac:dyDescent="0.2">
      <c r="A253" s="3">
        <v>7.5</v>
      </c>
    </row>
    <row r="254" spans="1:1" x14ac:dyDescent="0.2">
      <c r="A254" s="3" t="s">
        <v>225</v>
      </c>
    </row>
    <row r="266" spans="1:1" x14ac:dyDescent="0.2">
      <c r="A266" s="3" t="s">
        <v>226</v>
      </c>
    </row>
    <row r="269" spans="1:1" x14ac:dyDescent="0.2">
      <c r="A269" s="3" t="s">
        <v>227</v>
      </c>
    </row>
    <row r="275" spans="1:1" x14ac:dyDescent="0.2">
      <c r="A275" s="3">
        <v>7.6</v>
      </c>
    </row>
    <row r="276" spans="1:1" x14ac:dyDescent="0.2">
      <c r="A276" s="3" t="s">
        <v>229</v>
      </c>
    </row>
    <row r="280" spans="1:1" x14ac:dyDescent="0.2">
      <c r="A280" s="3" t="s">
        <v>230</v>
      </c>
    </row>
    <row r="283" spans="1:1" x14ac:dyDescent="0.2">
      <c r="A283" s="3" t="s">
        <v>231</v>
      </c>
    </row>
    <row r="286" spans="1:1" x14ac:dyDescent="0.2">
      <c r="A286" s="3" t="s">
        <v>232</v>
      </c>
    </row>
    <row r="289" spans="1:1" x14ac:dyDescent="0.2">
      <c r="A289" s="3" t="s">
        <v>233</v>
      </c>
    </row>
    <row r="292" spans="1:1" x14ac:dyDescent="0.2">
      <c r="A292" s="3" t="s">
        <v>223</v>
      </c>
    </row>
    <row r="295" spans="1:1" x14ac:dyDescent="0.2">
      <c r="A295" s="3" t="s">
        <v>234</v>
      </c>
    </row>
    <row r="305" spans="1:5" x14ac:dyDescent="0.2">
      <c r="A305" s="3" t="s">
        <v>235</v>
      </c>
    </row>
    <row r="310" spans="1:5" x14ac:dyDescent="0.2">
      <c r="E310" s="3">
        <v>7</v>
      </c>
    </row>
    <row r="316" spans="1:5" x14ac:dyDescent="0.2">
      <c r="A316" s="3">
        <v>8</v>
      </c>
    </row>
    <row r="319" spans="1:5" x14ac:dyDescent="0.2">
      <c r="E319" s="3">
        <v>8</v>
      </c>
    </row>
  </sheetData>
  <mergeCells count="32">
    <mergeCell ref="C23:G23"/>
    <mergeCell ref="H23:I23"/>
    <mergeCell ref="H20:I20"/>
    <mergeCell ref="C21:G21"/>
    <mergeCell ref="H21:I21"/>
    <mergeCell ref="C22:G22"/>
    <mergeCell ref="H22:I22"/>
    <mergeCell ref="D18:G18"/>
    <mergeCell ref="H18:I18"/>
    <mergeCell ref="E19:G19"/>
    <mergeCell ref="H19:I19"/>
    <mergeCell ref="E10:G10"/>
    <mergeCell ref="H10:I10"/>
    <mergeCell ref="C14:G14"/>
    <mergeCell ref="H14:I14"/>
    <mergeCell ref="C15:G15"/>
    <mergeCell ref="H15:I15"/>
    <mergeCell ref="H11:I11"/>
    <mergeCell ref="H12:I12"/>
    <mergeCell ref="C13:G13"/>
    <mergeCell ref="H13:I13"/>
    <mergeCell ref="E11:G11"/>
    <mergeCell ref="B1:J1"/>
    <mergeCell ref="B2:J2"/>
    <mergeCell ref="A3:J4"/>
    <mergeCell ref="D6:G6"/>
    <mergeCell ref="H6:I6"/>
    <mergeCell ref="H9:I9"/>
    <mergeCell ref="E8:G8"/>
    <mergeCell ref="H8:I8"/>
    <mergeCell ref="E7:G7"/>
    <mergeCell ref="H7:I7"/>
  </mergeCells>
  <conditionalFormatting sqref="C48:J48">
    <cfRule type="iconSet" priority="2">
      <iconSet iconSet="3TrafficLights2">
        <cfvo type="percent" val="0"/>
        <cfvo type="percent" val="33"/>
        <cfvo type="percent" val="67"/>
      </iconSet>
    </cfRule>
  </conditionalFormatting>
  <printOptions horizontalCentered="1"/>
  <pageMargins left="0.43307086614173229" right="0.43307086614173229" top="0.94488188976377963" bottom="0.94488188976377963" header="0.51181102362204722" footer="0.51181102362204722"/>
  <pageSetup paperSize="9" scale="79" orientation="portrait" r:id="rId1"/>
  <headerFooter>
    <oddHeader>&amp;L&amp;"Arial,Normal"&amp;9MCI Thermiques&amp;R&amp;G</oddHeader>
    <oddFooter>&amp;L&amp;"Arial,Normal"&amp;9Lot 07 : Chauffage, VMC, Plomberie&amp;C&amp;"Arial,Normal"&amp;9DCE - Ind 2 - Janvier 2026&amp;R&amp;"Arial,Gras"&amp;9
Page &amp;P/&amp;N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398"/>
  <sheetViews>
    <sheetView view="pageBreakPreview" topLeftCell="A239" zoomScale="130" zoomScaleNormal="100" zoomScaleSheetLayoutView="130" zoomScalePageLayoutView="85" workbookViewId="0">
      <selection activeCell="B255" sqref="B255"/>
    </sheetView>
  </sheetViews>
  <sheetFormatPr baseColWidth="10" defaultColWidth="11.42578125" defaultRowHeight="12.75" x14ac:dyDescent="0.2"/>
  <cols>
    <col min="1" max="1" width="8.42578125" style="70" bestFit="1" customWidth="1"/>
    <col min="2" max="2" width="68.85546875" style="1" customWidth="1"/>
    <col min="3" max="3" width="6.28515625" style="83" customWidth="1"/>
    <col min="4" max="4" width="10.140625" style="39" customWidth="1"/>
    <col min="5" max="5" width="12" style="57" customWidth="1"/>
    <col min="6" max="6" width="13.28515625" style="62" customWidth="1"/>
    <col min="7" max="7" width="6.28515625" style="38" customWidth="1"/>
    <col min="8" max="8" width="8.85546875" style="39" bestFit="1" customWidth="1"/>
    <col min="9" max="9" width="10.140625" style="59" customWidth="1"/>
    <col min="10" max="10" width="13.7109375" style="55" customWidth="1"/>
    <col min="11" max="11" width="6.28515625" style="38" customWidth="1"/>
    <col min="12" max="12" width="8.85546875" style="39" bestFit="1" customWidth="1"/>
    <col min="13" max="13" width="10.140625" style="59" customWidth="1"/>
    <col min="14" max="14" width="13.7109375" style="55" customWidth="1"/>
    <col min="15" max="16384" width="11.42578125" style="1"/>
  </cols>
  <sheetData>
    <row r="1" spans="1:6" s="8" customFormat="1" ht="25.5" customHeight="1" x14ac:dyDescent="0.2">
      <c r="A1" s="218" t="str">
        <f>RECAP!A1</f>
        <v>Lot 07</v>
      </c>
      <c r="B1" s="264" t="str">
        <f>RECAP!B1</f>
        <v>Chauffage, VMC et Plomberie</v>
      </c>
      <c r="C1" s="265"/>
      <c r="D1" s="265"/>
      <c r="E1" s="265"/>
      <c r="F1" s="266"/>
    </row>
    <row r="2" spans="1:6" s="8" customFormat="1" ht="26.25" customHeight="1" x14ac:dyDescent="0.2">
      <c r="A2" s="230">
        <f>RECAP!A2</f>
        <v>46023</v>
      </c>
      <c r="B2" s="294" t="str">
        <f>RECAP!B2</f>
        <v>Construction de 4 maisons individuelles rue Paul Vaillant Couturier à Reims</v>
      </c>
      <c r="C2" s="295"/>
      <c r="D2" s="295"/>
      <c r="E2" s="295"/>
      <c r="F2" s="296"/>
    </row>
    <row r="3" spans="1:6" s="45" customFormat="1" ht="12" customHeight="1" x14ac:dyDescent="0.2">
      <c r="A3" s="286" t="s">
        <v>1</v>
      </c>
      <c r="B3" s="288" t="s">
        <v>0</v>
      </c>
      <c r="C3" s="290" t="s">
        <v>2</v>
      </c>
      <c r="D3" s="290" t="s">
        <v>3</v>
      </c>
      <c r="E3" s="292" t="s">
        <v>93</v>
      </c>
      <c r="F3" s="292" t="s">
        <v>4</v>
      </c>
    </row>
    <row r="4" spans="1:6" s="8" customFormat="1" ht="12" x14ac:dyDescent="0.2">
      <c r="A4" s="287"/>
      <c r="B4" s="289"/>
      <c r="C4" s="291"/>
      <c r="D4" s="291"/>
      <c r="E4" s="293"/>
      <c r="F4" s="293"/>
    </row>
    <row r="5" spans="1:6" s="209" customFormat="1" ht="39" customHeight="1" x14ac:dyDescent="0.25">
      <c r="A5" s="283" t="s">
        <v>105</v>
      </c>
      <c r="B5" s="284"/>
      <c r="C5" s="284"/>
      <c r="D5" s="284"/>
      <c r="E5" s="284"/>
      <c r="F5" s="285"/>
    </row>
    <row r="6" spans="1:6" s="47" customFormat="1" ht="24.75" customHeight="1" x14ac:dyDescent="0.2">
      <c r="A6" s="75">
        <v>4</v>
      </c>
      <c r="B6" s="76" t="str">
        <f>UPPER("Prestations diverses ")</f>
        <v xml:space="preserve">PRESTATIONS DIVERSES </v>
      </c>
      <c r="C6" s="80"/>
      <c r="D6" s="46"/>
      <c r="E6" s="44"/>
      <c r="F6" s="60"/>
    </row>
    <row r="7" spans="1:6" s="11" customFormat="1" ht="24.75" customHeight="1" x14ac:dyDescent="0.25">
      <c r="A7" s="210" t="s">
        <v>17</v>
      </c>
      <c r="B7" s="131" t="str">
        <f>UPPER("Prestations à fournir dans le cadre de la RT2012")</f>
        <v>PRESTATIONS À FOURNIR DANS LE CADRE DE LA RT2012</v>
      </c>
      <c r="C7" s="81"/>
      <c r="D7" s="211"/>
      <c r="E7" s="104"/>
      <c r="F7" s="105"/>
    </row>
    <row r="8" spans="1:6" s="49" customFormat="1" ht="11.25" x14ac:dyDescent="0.2">
      <c r="A8" s="67"/>
      <c r="B8" s="41" t="s">
        <v>23</v>
      </c>
      <c r="C8" s="82" t="s">
        <v>20</v>
      </c>
      <c r="D8" s="50"/>
      <c r="E8" s="44"/>
      <c r="F8" s="44"/>
    </row>
    <row r="9" spans="1:6" s="49" customFormat="1" ht="11.25" x14ac:dyDescent="0.2">
      <c r="A9" s="66"/>
      <c r="B9" s="48"/>
      <c r="C9" s="82"/>
      <c r="D9" s="50"/>
      <c r="E9" s="44"/>
      <c r="F9" s="44"/>
    </row>
    <row r="10" spans="1:6" s="11" customFormat="1" ht="24.75" customHeight="1" x14ac:dyDescent="0.25">
      <c r="A10" s="210">
        <v>4.2</v>
      </c>
      <c r="B10" s="131" t="str">
        <f>UPPER("Prestations d’étanchéité à l’air dans les bâtiments")</f>
        <v>PRESTATIONS D’ÉTANCHÉITÉ À L’AIR DANS LES BÂTIMENTS</v>
      </c>
      <c r="C10" s="81"/>
      <c r="D10" s="211"/>
      <c r="E10" s="104"/>
      <c r="F10" s="105"/>
    </row>
    <row r="11" spans="1:6" s="49" customFormat="1" ht="11.25" x14ac:dyDescent="0.2">
      <c r="A11" s="67"/>
      <c r="B11" s="41" t="s">
        <v>23</v>
      </c>
      <c r="C11" s="82" t="s">
        <v>20</v>
      </c>
      <c r="D11" s="50"/>
      <c r="E11" s="44"/>
      <c r="F11" s="44"/>
    </row>
    <row r="12" spans="1:6" s="49" customFormat="1" ht="11.25" customHeight="1" x14ac:dyDescent="0.2">
      <c r="A12" s="67"/>
      <c r="B12" s="41"/>
      <c r="C12" s="82"/>
      <c r="D12" s="50"/>
      <c r="E12" s="44"/>
      <c r="F12" s="44"/>
    </row>
    <row r="13" spans="1:6" s="11" customFormat="1" ht="24.75" customHeight="1" x14ac:dyDescent="0.25">
      <c r="A13" s="210">
        <v>4.3</v>
      </c>
      <c r="B13" s="131" t="str">
        <f>UPPER("Réseaux et alimentations provisoires")</f>
        <v>RÉSEAUX ET ALIMENTATIONS PROVISOIRES</v>
      </c>
      <c r="C13" s="81"/>
      <c r="D13" s="211"/>
      <c r="E13" s="104"/>
      <c r="F13" s="105"/>
    </row>
    <row r="14" spans="1:6" s="49" customFormat="1" ht="11.25" x14ac:dyDescent="0.2">
      <c r="A14" s="67"/>
      <c r="B14" s="41" t="s">
        <v>23</v>
      </c>
      <c r="C14" s="82" t="s">
        <v>21</v>
      </c>
      <c r="D14" s="50"/>
      <c r="E14" s="44"/>
      <c r="F14" s="44"/>
    </row>
    <row r="15" spans="1:6" s="49" customFormat="1" ht="11.25" customHeight="1" x14ac:dyDescent="0.2">
      <c r="A15" s="67"/>
      <c r="B15" s="41"/>
      <c r="C15" s="82"/>
      <c r="D15" s="50"/>
      <c r="E15" s="44"/>
      <c r="F15" s="44"/>
    </row>
    <row r="16" spans="1:6" s="11" customFormat="1" ht="24.75" customHeight="1" x14ac:dyDescent="0.25">
      <c r="A16" s="210">
        <v>4.4000000000000004</v>
      </c>
      <c r="B16" s="131" t="str">
        <f>UPPER("Travaux de maçonnerie")</f>
        <v>TRAVAUX DE MAÇONNERIE</v>
      </c>
      <c r="C16" s="81"/>
      <c r="D16" s="211"/>
      <c r="E16" s="104"/>
      <c r="F16" s="105"/>
    </row>
    <row r="17" spans="1:6" s="49" customFormat="1" ht="11.25" x14ac:dyDescent="0.2">
      <c r="A17" s="67"/>
      <c r="B17" s="41" t="s">
        <v>23</v>
      </c>
      <c r="C17" s="82" t="s">
        <v>21</v>
      </c>
      <c r="D17" s="50"/>
      <c r="E17" s="44"/>
      <c r="F17" s="44"/>
    </row>
    <row r="18" spans="1:6" s="51" customFormat="1" ht="11.25" customHeight="1" x14ac:dyDescent="0.2">
      <c r="A18" s="67"/>
      <c r="B18" s="41"/>
      <c r="C18" s="82"/>
      <c r="D18" s="50"/>
      <c r="E18" s="44"/>
      <c r="F18" s="44"/>
    </row>
    <row r="19" spans="1:6" s="11" customFormat="1" ht="24.75" customHeight="1" x14ac:dyDescent="0.25">
      <c r="A19" s="210">
        <v>4.5</v>
      </c>
      <c r="B19" s="131" t="str">
        <f>UPPER("Manutention")</f>
        <v>MANUTENTION</v>
      </c>
      <c r="C19" s="81"/>
      <c r="D19" s="211"/>
      <c r="E19" s="104"/>
      <c r="F19" s="105"/>
    </row>
    <row r="20" spans="1:6" s="49" customFormat="1" ht="11.25" x14ac:dyDescent="0.2">
      <c r="A20" s="67"/>
      <c r="B20" s="41" t="s">
        <v>23</v>
      </c>
      <c r="C20" s="82" t="s">
        <v>21</v>
      </c>
      <c r="D20" s="50"/>
      <c r="E20" s="44"/>
      <c r="F20" s="44"/>
    </row>
    <row r="21" spans="1:6" s="49" customFormat="1" ht="11.25" customHeight="1" x14ac:dyDescent="0.2">
      <c r="A21" s="67"/>
      <c r="B21" s="41"/>
      <c r="C21" s="82"/>
      <c r="D21" s="50"/>
      <c r="E21" s="44"/>
      <c r="F21" s="44"/>
    </row>
    <row r="22" spans="1:6" s="11" customFormat="1" ht="24.75" customHeight="1" x14ac:dyDescent="0.25">
      <c r="A22" s="210">
        <v>4.5999999999999996</v>
      </c>
      <c r="B22" s="131" t="str">
        <f>UPPER("Prestations d'hygiène et de sécurité")</f>
        <v>PRESTATIONS D'HYGIÈNE ET DE SÉCURITÉ</v>
      </c>
      <c r="C22" s="81"/>
      <c r="D22" s="211"/>
      <c r="E22" s="104"/>
      <c r="F22" s="105"/>
    </row>
    <row r="23" spans="1:6" s="49" customFormat="1" ht="22.5" x14ac:dyDescent="0.2">
      <c r="A23" s="67"/>
      <c r="B23" s="41" t="s">
        <v>28</v>
      </c>
      <c r="C23" s="82" t="s">
        <v>21</v>
      </c>
      <c r="D23" s="50"/>
      <c r="E23" s="44"/>
      <c r="F23" s="44"/>
    </row>
    <row r="24" spans="1:6" s="49" customFormat="1" ht="11.25" customHeight="1" x14ac:dyDescent="0.2">
      <c r="A24" s="67"/>
      <c r="B24" s="41"/>
      <c r="C24" s="82"/>
      <c r="D24" s="50"/>
      <c r="E24" s="44"/>
      <c r="F24" s="44"/>
    </row>
    <row r="25" spans="1:6" s="11" customFormat="1" ht="24.75" customHeight="1" x14ac:dyDescent="0.25">
      <c r="A25" s="210">
        <v>4.7</v>
      </c>
      <c r="B25" s="131" t="str">
        <f>UPPER("Réalisation des plans de réservations")</f>
        <v>RÉALISATION DES PLANS DE RÉSERVATIONS</v>
      </c>
      <c r="C25" s="81"/>
      <c r="D25" s="211"/>
      <c r="E25" s="104"/>
      <c r="F25" s="105"/>
    </row>
    <row r="26" spans="1:6" s="49" customFormat="1" ht="11.25" x14ac:dyDescent="0.2">
      <c r="A26" s="64"/>
      <c r="B26" s="41" t="s">
        <v>31</v>
      </c>
      <c r="C26" s="82" t="s">
        <v>21</v>
      </c>
      <c r="D26" s="50"/>
      <c r="E26" s="44"/>
      <c r="F26" s="44"/>
    </row>
    <row r="27" spans="1:6" s="49" customFormat="1" ht="11.25" customHeight="1" x14ac:dyDescent="0.2">
      <c r="A27" s="67"/>
      <c r="B27" s="41"/>
      <c r="C27" s="82"/>
      <c r="D27" s="50"/>
      <c r="E27" s="44"/>
      <c r="F27" s="44"/>
    </row>
    <row r="28" spans="1:6" s="11" customFormat="1" ht="24.75" customHeight="1" x14ac:dyDescent="0.25">
      <c r="A28" s="210">
        <v>4.8</v>
      </c>
      <c r="B28" s="131" t="str">
        <f>UPPER("études d'exécution")</f>
        <v>ÉTUDES D'EXÉCUTION</v>
      </c>
      <c r="C28" s="81"/>
      <c r="D28" s="211"/>
      <c r="E28" s="104"/>
      <c r="F28" s="105"/>
    </row>
    <row r="29" spans="1:6" s="49" customFormat="1" ht="11.25" x14ac:dyDescent="0.2">
      <c r="A29" s="67"/>
      <c r="B29" s="41" t="s">
        <v>32</v>
      </c>
      <c r="C29" s="82" t="s">
        <v>21</v>
      </c>
      <c r="D29" s="50"/>
      <c r="E29" s="44"/>
      <c r="F29" s="44"/>
    </row>
    <row r="30" spans="1:6" s="51" customFormat="1" ht="11.25" customHeight="1" x14ac:dyDescent="0.2">
      <c r="A30" s="67"/>
      <c r="B30" s="41"/>
      <c r="C30" s="82"/>
      <c r="D30" s="50"/>
      <c r="E30" s="44"/>
      <c r="F30" s="44"/>
    </row>
    <row r="31" spans="1:6" s="11" customFormat="1" ht="24.75" customHeight="1" x14ac:dyDescent="0.25">
      <c r="A31" s="210">
        <v>4.9000000000000004</v>
      </c>
      <c r="B31" s="131" t="str">
        <f>UPPER("Prestations de fin de chantier")</f>
        <v>PRESTATIONS DE FIN DE CHANTIER</v>
      </c>
      <c r="C31" s="81"/>
      <c r="D31" s="211"/>
      <c r="E31" s="104"/>
      <c r="F31" s="105"/>
    </row>
    <row r="32" spans="1:6" s="49" customFormat="1" ht="12" customHeight="1" x14ac:dyDescent="0.2">
      <c r="A32" s="67"/>
      <c r="B32" s="41" t="s">
        <v>30</v>
      </c>
      <c r="C32" s="82" t="s">
        <v>21</v>
      </c>
      <c r="D32" s="50"/>
      <c r="E32" s="44"/>
      <c r="F32" s="44"/>
    </row>
    <row r="33" spans="1:6" s="49" customFormat="1" ht="11.25" x14ac:dyDescent="0.2">
      <c r="A33" s="67"/>
      <c r="B33" s="41"/>
      <c r="C33" s="82"/>
      <c r="D33" s="50"/>
      <c r="E33" s="44"/>
      <c r="F33" s="44"/>
    </row>
    <row r="34" spans="1:6" s="11" customFormat="1" ht="24.75" customHeight="1" x14ac:dyDescent="0.25">
      <c r="A34" s="160">
        <v>4.1100000000000003</v>
      </c>
      <c r="B34" s="131" t="str">
        <f>UPPER("échantillon")</f>
        <v>ÉCHANTILLON</v>
      </c>
      <c r="C34" s="81"/>
      <c r="D34" s="211"/>
      <c r="E34" s="104"/>
      <c r="F34" s="105"/>
    </row>
    <row r="35" spans="1:6" s="49" customFormat="1" ht="12" x14ac:dyDescent="0.2">
      <c r="A35" s="68"/>
      <c r="B35" s="41" t="s">
        <v>19</v>
      </c>
      <c r="C35" s="82" t="s">
        <v>21</v>
      </c>
      <c r="D35" s="50"/>
      <c r="E35" s="44"/>
      <c r="F35" s="44"/>
    </row>
    <row r="36" spans="1:6" s="49" customFormat="1" ht="12" x14ac:dyDescent="0.2">
      <c r="A36" s="68"/>
      <c r="B36" s="41"/>
      <c r="C36" s="82"/>
      <c r="D36" s="50"/>
      <c r="E36" s="44"/>
      <c r="F36" s="44"/>
    </row>
    <row r="37" spans="1:6" s="11" customFormat="1" ht="24.75" customHeight="1" x14ac:dyDescent="0.25">
      <c r="A37" s="160">
        <v>4.12</v>
      </c>
      <c r="B37" s="131" t="str">
        <f>UPPER("Désinfection et rinçage des réseaux")</f>
        <v>DÉSINFECTION ET RINÇAGE DES RÉSEAUX</v>
      </c>
      <c r="C37" s="81"/>
      <c r="D37" s="211"/>
      <c r="E37" s="104"/>
      <c r="F37" s="105"/>
    </row>
    <row r="38" spans="1:6" s="49" customFormat="1" ht="12" x14ac:dyDescent="0.2">
      <c r="A38" s="68"/>
      <c r="B38" s="41" t="s">
        <v>19</v>
      </c>
      <c r="C38" s="82" t="s">
        <v>21</v>
      </c>
      <c r="D38" s="50"/>
      <c r="E38" s="44"/>
      <c r="F38" s="44"/>
    </row>
    <row r="39" spans="1:6" s="49" customFormat="1" ht="12" x14ac:dyDescent="0.2">
      <c r="A39" s="68"/>
      <c r="B39" s="41"/>
      <c r="C39" s="82"/>
      <c r="D39" s="50"/>
      <c r="E39" s="44"/>
      <c r="F39" s="44"/>
    </row>
    <row r="40" spans="1:6" s="11" customFormat="1" ht="24.75" customHeight="1" x14ac:dyDescent="0.25">
      <c r="A40" s="160">
        <v>4.12</v>
      </c>
      <c r="B40" s="131" t="str">
        <f>UPPER("Démarches avec les concessionnaires")</f>
        <v>DÉMARCHES AVEC LES CONCESSIONNAIRES</v>
      </c>
      <c r="C40" s="81"/>
      <c r="D40" s="211"/>
      <c r="E40" s="104"/>
      <c r="F40" s="105"/>
    </row>
    <row r="41" spans="1:6" s="49" customFormat="1" ht="12" x14ac:dyDescent="0.2">
      <c r="A41" s="68"/>
      <c r="B41" s="41" t="s">
        <v>182</v>
      </c>
      <c r="C41" s="82" t="s">
        <v>20</v>
      </c>
      <c r="D41" s="50"/>
      <c r="E41" s="44"/>
      <c r="F41" s="44"/>
    </row>
    <row r="42" spans="1:6" s="49" customFormat="1" ht="12" x14ac:dyDescent="0.2">
      <c r="A42" s="68"/>
      <c r="B42" s="41"/>
      <c r="C42" s="82"/>
      <c r="D42" s="50"/>
      <c r="E42" s="44"/>
      <c r="F42" s="44"/>
    </row>
    <row r="43" spans="1:6" s="11" customFormat="1" ht="24.75" customHeight="1" x14ac:dyDescent="0.25">
      <c r="A43" s="160">
        <v>4.1399999999999997</v>
      </c>
      <c r="B43" s="131" t="str">
        <f>UPPER("Nettoyage")</f>
        <v>NETTOYAGE</v>
      </c>
      <c r="C43" s="81"/>
      <c r="D43" s="211"/>
      <c r="E43" s="104"/>
      <c r="F43" s="105"/>
    </row>
    <row r="44" spans="1:6" s="49" customFormat="1" ht="12" x14ac:dyDescent="0.2">
      <c r="A44" s="68"/>
      <c r="B44" s="41" t="s">
        <v>29</v>
      </c>
      <c r="C44" s="82" t="s">
        <v>20</v>
      </c>
      <c r="D44" s="50"/>
      <c r="E44" s="44"/>
      <c r="F44" s="44"/>
    </row>
    <row r="45" spans="1:6" s="49" customFormat="1" ht="12" x14ac:dyDescent="0.2">
      <c r="A45" s="68"/>
      <c r="B45" s="41"/>
      <c r="C45" s="82"/>
      <c r="D45" s="50"/>
      <c r="E45" s="44"/>
      <c r="F45" s="44"/>
    </row>
    <row r="46" spans="1:6" s="85" customFormat="1" ht="24.75" customHeight="1" x14ac:dyDescent="0.25">
      <c r="A46" s="86"/>
      <c r="B46" s="87"/>
      <c r="C46" s="88"/>
      <c r="D46" s="89" t="s">
        <v>33</v>
      </c>
      <c r="E46" s="91">
        <f>RECAP!C7</f>
        <v>4</v>
      </c>
      <c r="F46" s="90"/>
    </row>
    <row r="47" spans="1:6" s="85" customFormat="1" ht="15" x14ac:dyDescent="0.25">
      <c r="A47" s="86"/>
      <c r="B47" s="87"/>
      <c r="C47" s="88"/>
      <c r="D47" s="226"/>
      <c r="E47" s="91"/>
      <c r="F47" s="225"/>
    </row>
    <row r="48" spans="1:6" s="53" customFormat="1" ht="24.75" customHeight="1" x14ac:dyDescent="0.2">
      <c r="A48" s="75">
        <v>5</v>
      </c>
      <c r="B48" s="77" t="s">
        <v>183</v>
      </c>
      <c r="C48" s="80"/>
      <c r="D48" s="46"/>
      <c r="E48" s="44"/>
      <c r="F48" s="44"/>
    </row>
    <row r="49" spans="1:6" s="11" customFormat="1" ht="24.75" customHeight="1" x14ac:dyDescent="0.25">
      <c r="A49" s="210">
        <v>5.0999999999999996</v>
      </c>
      <c r="B49" s="131" t="str">
        <f>UPPER("Principe général")</f>
        <v>PRINCIPE GÉNÉRAL</v>
      </c>
      <c r="C49" s="82" t="s">
        <v>20</v>
      </c>
      <c r="D49" s="211"/>
      <c r="E49" s="104"/>
      <c r="F49" s="105"/>
    </row>
    <row r="50" spans="1:6" s="85" customFormat="1" ht="15" customHeight="1" x14ac:dyDescent="0.2">
      <c r="A50" s="117"/>
      <c r="B50" s="118"/>
      <c r="C50" s="94"/>
      <c r="D50" s="46"/>
      <c r="E50" s="119"/>
      <c r="F50" s="111"/>
    </row>
    <row r="51" spans="1:6" s="11" customFormat="1" ht="24.75" customHeight="1" x14ac:dyDescent="0.25">
      <c r="A51" s="210">
        <v>5.2</v>
      </c>
      <c r="B51" s="131" t="s">
        <v>188</v>
      </c>
      <c r="C51" s="82"/>
      <c r="D51" s="211"/>
      <c r="E51" s="104"/>
      <c r="F51" s="105"/>
    </row>
    <row r="52" spans="1:6" s="85" customFormat="1" ht="15" customHeight="1" x14ac:dyDescent="0.2">
      <c r="A52" s="92"/>
      <c r="B52" s="109" t="s">
        <v>184</v>
      </c>
      <c r="C52" s="94"/>
      <c r="D52" s="95"/>
      <c r="E52" s="96"/>
      <c r="F52" s="96"/>
    </row>
    <row r="53" spans="1:6" s="85" customFormat="1" ht="15" customHeight="1" x14ac:dyDescent="0.2">
      <c r="A53" s="92"/>
      <c r="B53" s="97" t="s">
        <v>185</v>
      </c>
      <c r="C53" s="94"/>
      <c r="D53" s="95"/>
      <c r="E53" s="96"/>
      <c r="F53" s="96"/>
    </row>
    <row r="54" spans="1:6" s="85" customFormat="1" ht="15" customHeight="1" x14ac:dyDescent="0.2">
      <c r="A54" s="92"/>
      <c r="B54" s="97" t="s">
        <v>186</v>
      </c>
      <c r="C54" s="94" t="s">
        <v>21</v>
      </c>
      <c r="D54" s="95"/>
      <c r="E54" s="96"/>
      <c r="F54" s="96"/>
    </row>
    <row r="55" spans="1:6" s="85" customFormat="1" ht="15" customHeight="1" x14ac:dyDescent="0.2">
      <c r="A55" s="92"/>
      <c r="B55" s="97"/>
      <c r="C55" s="94"/>
      <c r="D55" s="95"/>
      <c r="E55" s="96"/>
      <c r="F55" s="96"/>
    </row>
    <row r="56" spans="1:6" s="85" customFormat="1" ht="15" customHeight="1" x14ac:dyDescent="0.2">
      <c r="A56" s="92"/>
      <c r="B56" s="109" t="s">
        <v>187</v>
      </c>
      <c r="C56" s="94" t="s">
        <v>21</v>
      </c>
      <c r="D56" s="95"/>
      <c r="E56" s="96"/>
      <c r="F56" s="96"/>
    </row>
    <row r="57" spans="1:6" s="85" customFormat="1" ht="15" customHeight="1" x14ac:dyDescent="0.2">
      <c r="A57" s="117"/>
      <c r="B57" s="118"/>
      <c r="C57" s="94"/>
      <c r="D57" s="46"/>
      <c r="E57" s="119"/>
      <c r="F57" s="111"/>
    </row>
    <row r="58" spans="1:6" s="11" customFormat="1" ht="24.75" customHeight="1" x14ac:dyDescent="0.25">
      <c r="A58" s="210">
        <v>5.3</v>
      </c>
      <c r="B58" s="131" t="s">
        <v>189</v>
      </c>
      <c r="C58" s="82"/>
      <c r="D58" s="211"/>
      <c r="E58" s="104"/>
      <c r="F58" s="105"/>
    </row>
    <row r="59" spans="1:6" s="85" customFormat="1" ht="15" customHeight="1" x14ac:dyDescent="0.2">
      <c r="A59" s="92"/>
      <c r="B59" s="109" t="s">
        <v>190</v>
      </c>
      <c r="C59" s="94"/>
      <c r="D59" s="95"/>
      <c r="E59" s="96"/>
      <c r="F59" s="96"/>
    </row>
    <row r="60" spans="1:6" s="85" customFormat="1" ht="15" customHeight="1" x14ac:dyDescent="0.2">
      <c r="A60" s="92"/>
      <c r="B60" s="97" t="s">
        <v>185</v>
      </c>
      <c r="C60" s="94"/>
      <c r="D60" s="95"/>
      <c r="E60" s="96"/>
      <c r="F60" s="96"/>
    </row>
    <row r="61" spans="1:6" s="85" customFormat="1" ht="15" customHeight="1" x14ac:dyDescent="0.2">
      <c r="A61" s="92"/>
      <c r="B61" s="97" t="s">
        <v>186</v>
      </c>
      <c r="C61" s="94" t="s">
        <v>21</v>
      </c>
      <c r="D61" s="95"/>
      <c r="E61" s="96"/>
      <c r="F61" s="96"/>
    </row>
    <row r="62" spans="1:6" s="85" customFormat="1" ht="15" customHeight="1" x14ac:dyDescent="0.2">
      <c r="A62" s="92"/>
      <c r="B62" s="97"/>
      <c r="C62" s="94"/>
      <c r="D62" s="95"/>
      <c r="E62" s="96"/>
      <c r="F62" s="96"/>
    </row>
    <row r="63" spans="1:6" s="85" customFormat="1" ht="15" customHeight="1" x14ac:dyDescent="0.2">
      <c r="A63" s="92"/>
      <c r="B63" s="109" t="s">
        <v>191</v>
      </c>
      <c r="C63" s="94" t="s">
        <v>21</v>
      </c>
      <c r="D63" s="95"/>
      <c r="E63" s="96"/>
      <c r="F63" s="96"/>
    </row>
    <row r="64" spans="1:6" s="85" customFormat="1" ht="15" customHeight="1" x14ac:dyDescent="0.2">
      <c r="A64" s="117"/>
      <c r="B64" s="118"/>
      <c r="C64" s="94"/>
      <c r="D64" s="46"/>
      <c r="E64" s="119"/>
      <c r="F64" s="111"/>
    </row>
    <row r="65" spans="1:6" s="11" customFormat="1" ht="24.75" customHeight="1" x14ac:dyDescent="0.25">
      <c r="A65" s="210">
        <v>5.4</v>
      </c>
      <c r="B65" s="131" t="s">
        <v>192</v>
      </c>
      <c r="C65" s="82"/>
      <c r="D65" s="211"/>
      <c r="E65" s="104"/>
      <c r="F65" s="105"/>
    </row>
    <row r="66" spans="1:6" s="85" customFormat="1" ht="15" customHeight="1" x14ac:dyDescent="0.2">
      <c r="A66" s="92"/>
      <c r="B66" s="109" t="s">
        <v>193</v>
      </c>
      <c r="C66" s="94" t="s">
        <v>21</v>
      </c>
      <c r="D66" s="95"/>
      <c r="E66" s="96"/>
      <c r="F66" s="96"/>
    </row>
    <row r="67" spans="1:6" s="85" customFormat="1" ht="15" customHeight="1" x14ac:dyDescent="0.2">
      <c r="A67" s="117"/>
      <c r="B67" s="118"/>
      <c r="C67" s="94"/>
      <c r="D67" s="46"/>
      <c r="E67" s="119"/>
      <c r="F67" s="111"/>
    </row>
    <row r="68" spans="1:6" s="11" customFormat="1" ht="24.75" customHeight="1" x14ac:dyDescent="0.25">
      <c r="A68" s="210">
        <v>5.5</v>
      </c>
      <c r="B68" s="131" t="s">
        <v>194</v>
      </c>
      <c r="C68" s="82"/>
      <c r="D68" s="211"/>
      <c r="E68" s="104"/>
      <c r="F68" s="105"/>
    </row>
    <row r="69" spans="1:6" s="85" customFormat="1" ht="15" customHeight="1" x14ac:dyDescent="0.2">
      <c r="A69" s="92"/>
      <c r="B69" s="109" t="s">
        <v>195</v>
      </c>
      <c r="C69" s="94" t="s">
        <v>22</v>
      </c>
      <c r="D69" s="95"/>
      <c r="E69" s="96"/>
      <c r="F69" s="96"/>
    </row>
    <row r="70" spans="1:6" s="85" customFormat="1" ht="15" customHeight="1" x14ac:dyDescent="0.2">
      <c r="A70" s="92"/>
      <c r="B70" s="109" t="s">
        <v>196</v>
      </c>
      <c r="C70" s="94" t="s">
        <v>22</v>
      </c>
      <c r="D70" s="95"/>
      <c r="E70" s="96"/>
      <c r="F70" s="96"/>
    </row>
    <row r="71" spans="1:6" s="85" customFormat="1" ht="15" customHeight="1" x14ac:dyDescent="0.2">
      <c r="A71" s="117"/>
      <c r="B71" s="118"/>
      <c r="C71" s="94"/>
      <c r="D71" s="46"/>
      <c r="E71" s="119"/>
      <c r="F71" s="111"/>
    </row>
    <row r="72" spans="1:6" s="11" customFormat="1" ht="24.75" customHeight="1" x14ac:dyDescent="0.25">
      <c r="A72" s="210">
        <v>5.6</v>
      </c>
      <c r="B72" s="131" t="s">
        <v>197</v>
      </c>
      <c r="C72" s="82"/>
      <c r="D72" s="211"/>
      <c r="E72" s="104"/>
      <c r="F72" s="105"/>
    </row>
    <row r="73" spans="1:6" s="85" customFormat="1" ht="15" customHeight="1" x14ac:dyDescent="0.2">
      <c r="A73" s="92"/>
      <c r="B73" s="109" t="s">
        <v>198</v>
      </c>
      <c r="C73" s="94" t="s">
        <v>110</v>
      </c>
      <c r="D73" s="95"/>
      <c r="E73" s="96"/>
      <c r="F73" s="96"/>
    </row>
    <row r="74" spans="1:6" s="85" customFormat="1" ht="15" customHeight="1" x14ac:dyDescent="0.2">
      <c r="A74" s="92"/>
      <c r="B74" s="109" t="s">
        <v>199</v>
      </c>
      <c r="C74" s="94" t="s">
        <v>110</v>
      </c>
      <c r="D74" s="95"/>
      <c r="E74" s="96"/>
      <c r="F74" s="96"/>
    </row>
    <row r="75" spans="1:6" s="85" customFormat="1" ht="15" customHeight="1" x14ac:dyDescent="0.2">
      <c r="A75" s="92"/>
      <c r="B75" s="109" t="s">
        <v>200</v>
      </c>
      <c r="C75" s="94" t="s">
        <v>20</v>
      </c>
      <c r="D75" s="95"/>
      <c r="E75" s="96"/>
      <c r="F75" s="96"/>
    </row>
    <row r="76" spans="1:6" s="85" customFormat="1" ht="15" customHeight="1" x14ac:dyDescent="0.2">
      <c r="A76" s="117"/>
      <c r="B76" s="118"/>
      <c r="C76" s="94"/>
      <c r="D76" s="46"/>
      <c r="E76" s="119"/>
      <c r="F76" s="111"/>
    </row>
    <row r="77" spans="1:6" s="11" customFormat="1" ht="24.75" customHeight="1" x14ac:dyDescent="0.25">
      <c r="A77" s="210">
        <v>5.7</v>
      </c>
      <c r="B77" s="131" t="str">
        <f>UPPER("Remplissage en eau de l'installation")</f>
        <v>REMPLISSAGE EN EAU DE L'INSTALLATION</v>
      </c>
      <c r="C77" s="82"/>
      <c r="D77" s="211"/>
      <c r="E77" s="104"/>
      <c r="F77" s="105"/>
    </row>
    <row r="78" spans="1:6" customFormat="1" ht="22.5" x14ac:dyDescent="0.25">
      <c r="A78" s="69"/>
      <c r="B78" s="98" t="s">
        <v>201</v>
      </c>
      <c r="C78" s="50" t="s">
        <v>21</v>
      </c>
      <c r="D78" s="46"/>
      <c r="E78" s="44"/>
      <c r="F78" s="56"/>
    </row>
    <row r="79" spans="1:6" s="85" customFormat="1" ht="15" customHeight="1" x14ac:dyDescent="0.2">
      <c r="A79" s="117"/>
      <c r="B79" s="118"/>
      <c r="C79" s="94"/>
      <c r="D79" s="46"/>
      <c r="E79" s="119"/>
      <c r="F79" s="111"/>
    </row>
    <row r="80" spans="1:6" s="11" customFormat="1" ht="24.75" customHeight="1" x14ac:dyDescent="0.25">
      <c r="A80" s="210">
        <v>5.8</v>
      </c>
      <c r="B80" s="131" t="str">
        <f>UPPER("Raccordement électrique ")</f>
        <v xml:space="preserve">RACCORDEMENT ÉLECTRIQUE </v>
      </c>
      <c r="C80" s="82"/>
      <c r="D80" s="211"/>
      <c r="E80" s="104"/>
      <c r="F80" s="105"/>
    </row>
    <row r="81" spans="1:6" s="85" customFormat="1" ht="22.5" x14ac:dyDescent="0.2">
      <c r="A81" s="92"/>
      <c r="B81" s="107" t="s">
        <v>202</v>
      </c>
      <c r="C81" s="94" t="s">
        <v>110</v>
      </c>
      <c r="D81" s="95"/>
      <c r="E81" s="96"/>
      <c r="F81" s="96"/>
    </row>
    <row r="82" spans="1:6" s="85" customFormat="1" ht="15" customHeight="1" x14ac:dyDescent="0.2">
      <c r="A82" s="117"/>
      <c r="B82" s="118"/>
      <c r="C82" s="94"/>
      <c r="D82" s="46"/>
      <c r="E82" s="119"/>
      <c r="F82" s="111"/>
    </row>
    <row r="83" spans="1:6" s="11" customFormat="1" ht="24.75" customHeight="1" x14ac:dyDescent="0.25">
      <c r="A83" s="210">
        <v>5.9</v>
      </c>
      <c r="B83" s="131" t="str">
        <f>UPPER("Distribution / Chauffage des logements")</f>
        <v>DISTRIBUTION / CHAUFFAGE DES LOGEMENTS</v>
      </c>
      <c r="C83" s="82"/>
      <c r="D83" s="211"/>
      <c r="E83" s="104"/>
      <c r="F83" s="105"/>
    </row>
    <row r="84" spans="1:6" customFormat="1" ht="15" customHeight="1" x14ac:dyDescent="0.25">
      <c r="A84" s="102" t="s">
        <v>203</v>
      </c>
      <c r="B84" s="106" t="s">
        <v>134</v>
      </c>
      <c r="C84" s="82"/>
      <c r="D84" s="46"/>
      <c r="E84" s="44"/>
      <c r="F84" s="56"/>
    </row>
    <row r="85" spans="1:6" s="85" customFormat="1" ht="15" customHeight="1" x14ac:dyDescent="0.2">
      <c r="A85" s="92"/>
      <c r="B85" s="109" t="s">
        <v>94</v>
      </c>
      <c r="C85" s="94"/>
      <c r="D85" s="95"/>
      <c r="E85" s="96"/>
      <c r="F85" s="96"/>
    </row>
    <row r="86" spans="1:6" s="85" customFormat="1" ht="15" customHeight="1" x14ac:dyDescent="0.2">
      <c r="A86" s="92"/>
      <c r="B86" s="97" t="s">
        <v>41</v>
      </c>
      <c r="C86" s="94"/>
      <c r="D86" s="95"/>
      <c r="E86" s="96"/>
      <c r="F86" s="96"/>
    </row>
    <row r="87" spans="1:6" s="85" customFormat="1" ht="15" customHeight="1" x14ac:dyDescent="0.2">
      <c r="A87" s="92"/>
      <c r="B87" s="97" t="s">
        <v>34</v>
      </c>
      <c r="C87" s="94"/>
      <c r="D87" s="95"/>
      <c r="E87" s="96"/>
      <c r="F87" s="96"/>
    </row>
    <row r="88" spans="1:6" s="85" customFormat="1" ht="24" customHeight="1" x14ac:dyDescent="0.2">
      <c r="A88" s="92"/>
      <c r="B88" s="97" t="s">
        <v>42</v>
      </c>
      <c r="C88" s="94"/>
      <c r="D88" s="95"/>
      <c r="E88" s="96"/>
      <c r="F88" s="96"/>
    </row>
    <row r="89" spans="1:6" s="85" customFormat="1" ht="15" customHeight="1" x14ac:dyDescent="0.2">
      <c r="A89" s="92"/>
      <c r="B89" s="97" t="s">
        <v>43</v>
      </c>
      <c r="C89" s="94" t="s">
        <v>21</v>
      </c>
      <c r="D89" s="95"/>
      <c r="E89" s="96"/>
      <c r="F89" s="96"/>
    </row>
    <row r="90" spans="1:6" s="85" customFormat="1" ht="15" x14ac:dyDescent="0.25">
      <c r="A90" s="92"/>
      <c r="B90" s="93"/>
      <c r="C90" s="94"/>
      <c r="D90" s="95"/>
      <c r="E90" s="96"/>
      <c r="F90" s="108"/>
    </row>
    <row r="91" spans="1:6" s="85" customFormat="1" ht="22.5" x14ac:dyDescent="0.25">
      <c r="A91" s="92"/>
      <c r="B91" s="109" t="s">
        <v>35</v>
      </c>
      <c r="C91" s="94" t="s">
        <v>2</v>
      </c>
      <c r="D91" s="95"/>
      <c r="E91" s="96"/>
      <c r="F91" s="108"/>
    </row>
    <row r="92" spans="1:6" s="85" customFormat="1" ht="15" customHeight="1" x14ac:dyDescent="0.2">
      <c r="A92" s="117"/>
      <c r="B92" s="118"/>
      <c r="C92" s="94"/>
      <c r="D92" s="46"/>
      <c r="E92" s="119"/>
      <c r="F92" s="111"/>
    </row>
    <row r="93" spans="1:6" s="85" customFormat="1" ht="22.5" x14ac:dyDescent="0.2">
      <c r="A93" s="92"/>
      <c r="B93" s="93" t="s">
        <v>36</v>
      </c>
      <c r="C93" s="94"/>
      <c r="D93" s="95"/>
      <c r="E93" s="96"/>
      <c r="F93" s="96"/>
    </row>
    <row r="94" spans="1:6" s="85" customFormat="1" ht="15" customHeight="1" x14ac:dyDescent="0.2">
      <c r="A94" s="92"/>
      <c r="B94" s="97" t="s">
        <v>44</v>
      </c>
      <c r="C94" s="94" t="s">
        <v>22</v>
      </c>
      <c r="D94" s="95"/>
      <c r="E94" s="96"/>
      <c r="F94" s="96"/>
    </row>
    <row r="95" spans="1:6" s="85" customFormat="1" ht="15" customHeight="1" x14ac:dyDescent="0.2">
      <c r="A95" s="92"/>
      <c r="B95" s="97" t="s">
        <v>45</v>
      </c>
      <c r="C95" s="94" t="s">
        <v>22</v>
      </c>
      <c r="D95" s="95"/>
      <c r="E95" s="96"/>
      <c r="F95" s="96"/>
    </row>
    <row r="96" spans="1:6" s="85" customFormat="1" ht="15" customHeight="1" x14ac:dyDescent="0.2">
      <c r="A96" s="92"/>
      <c r="B96" s="97" t="s">
        <v>37</v>
      </c>
      <c r="C96" s="94" t="s">
        <v>22</v>
      </c>
      <c r="D96" s="95"/>
      <c r="E96" s="96"/>
      <c r="F96" s="96"/>
    </row>
    <row r="97" spans="1:6" s="85" customFormat="1" ht="15" customHeight="1" x14ac:dyDescent="0.2">
      <c r="A97" s="117"/>
      <c r="B97" s="118"/>
      <c r="C97" s="94"/>
      <c r="D97" s="46"/>
      <c r="E97" s="119"/>
      <c r="F97" s="111"/>
    </row>
    <row r="98" spans="1:6" s="85" customFormat="1" ht="22.5" x14ac:dyDescent="0.2">
      <c r="A98" s="92"/>
      <c r="B98" s="93" t="s">
        <v>38</v>
      </c>
      <c r="C98" s="94" t="s">
        <v>2</v>
      </c>
      <c r="D98" s="95"/>
      <c r="E98" s="96"/>
      <c r="F98" s="96"/>
    </row>
    <row r="99" spans="1:6" s="85" customFormat="1" ht="15" customHeight="1" x14ac:dyDescent="0.2">
      <c r="A99" s="92"/>
      <c r="B99" s="109" t="s">
        <v>39</v>
      </c>
      <c r="C99" s="94" t="s">
        <v>2</v>
      </c>
      <c r="D99" s="95"/>
      <c r="E99" s="96"/>
      <c r="F99" s="96"/>
    </row>
    <row r="100" spans="1:6" s="85" customFormat="1" ht="15" customHeight="1" x14ac:dyDescent="0.2">
      <c r="A100" s="92"/>
      <c r="B100" s="109" t="s">
        <v>40</v>
      </c>
      <c r="C100" s="94" t="s">
        <v>2</v>
      </c>
      <c r="D100" s="95"/>
      <c r="E100" s="96"/>
      <c r="F100" s="96"/>
    </row>
    <row r="101" spans="1:6" s="85" customFormat="1" ht="15" customHeight="1" x14ac:dyDescent="0.2">
      <c r="A101" s="117"/>
      <c r="B101" s="118"/>
      <c r="C101" s="94"/>
      <c r="D101" s="46"/>
      <c r="E101" s="119"/>
      <c r="F101" s="111"/>
    </row>
    <row r="102" spans="1:6" s="85" customFormat="1" ht="15" customHeight="1" x14ac:dyDescent="0.2">
      <c r="A102" s="92"/>
      <c r="B102" s="109" t="s">
        <v>46</v>
      </c>
      <c r="C102" s="94" t="s">
        <v>21</v>
      </c>
      <c r="D102" s="95"/>
      <c r="E102" s="96"/>
      <c r="F102" s="96"/>
    </row>
    <row r="103" spans="1:6" s="85" customFormat="1" ht="15" customHeight="1" x14ac:dyDescent="0.2">
      <c r="A103" s="92"/>
      <c r="B103" s="109" t="s">
        <v>111</v>
      </c>
      <c r="C103" s="94" t="s">
        <v>2</v>
      </c>
      <c r="D103" s="95"/>
      <c r="E103" s="96"/>
      <c r="F103" s="96"/>
    </row>
    <row r="104" spans="1:6" s="85" customFormat="1" ht="15" x14ac:dyDescent="0.25">
      <c r="A104" s="92"/>
      <c r="B104" s="93"/>
      <c r="C104" s="94"/>
      <c r="D104" s="95"/>
      <c r="E104" s="96"/>
      <c r="F104" s="108"/>
    </row>
    <row r="105" spans="1:6" customFormat="1" ht="15" customHeight="1" x14ac:dyDescent="0.25">
      <c r="A105" s="102" t="s">
        <v>204</v>
      </c>
      <c r="B105" s="106" t="s">
        <v>135</v>
      </c>
      <c r="C105" s="82"/>
      <c r="D105" s="46"/>
      <c r="E105" s="44"/>
      <c r="F105" s="56"/>
    </row>
    <row r="106" spans="1:6" s="85" customFormat="1" ht="15" customHeight="1" x14ac:dyDescent="0.2">
      <c r="A106" s="92"/>
      <c r="B106" s="110" t="s">
        <v>55</v>
      </c>
      <c r="C106" s="94" t="s">
        <v>2</v>
      </c>
      <c r="D106" s="95"/>
      <c r="E106" s="111"/>
      <c r="F106" s="96"/>
    </row>
    <row r="107" spans="1:6" s="85" customFormat="1" ht="15" customHeight="1" x14ac:dyDescent="0.2">
      <c r="A107" s="92"/>
      <c r="B107" s="112" t="s">
        <v>56</v>
      </c>
      <c r="C107" s="94" t="s">
        <v>2</v>
      </c>
      <c r="D107" s="95"/>
      <c r="E107" s="96"/>
      <c r="F107" s="96"/>
    </row>
    <row r="108" spans="1:6" s="85" customFormat="1" ht="15" customHeight="1" x14ac:dyDescent="0.2">
      <c r="A108" s="117"/>
      <c r="B108" s="118"/>
      <c r="C108" s="94"/>
      <c r="D108" s="46"/>
      <c r="E108" s="119"/>
      <c r="F108" s="111"/>
    </row>
    <row r="109" spans="1:6" s="85" customFormat="1" ht="15" customHeight="1" x14ac:dyDescent="0.25">
      <c r="A109" s="92"/>
      <c r="B109" s="113" t="s">
        <v>47</v>
      </c>
      <c r="C109" s="114"/>
      <c r="D109" s="95"/>
      <c r="E109" s="111"/>
      <c r="F109" s="108"/>
    </row>
    <row r="110" spans="1:6" s="85" customFormat="1" x14ac:dyDescent="0.2">
      <c r="A110" s="229"/>
      <c r="B110" s="115" t="s">
        <v>48</v>
      </c>
      <c r="C110" s="94" t="s">
        <v>2</v>
      </c>
      <c r="D110" s="43"/>
      <c r="E110" s="100"/>
      <c r="F110" s="116"/>
    </row>
    <row r="111" spans="1:6" s="85" customFormat="1" ht="15" customHeight="1" x14ac:dyDescent="0.2">
      <c r="A111" s="117"/>
      <c r="B111" s="118"/>
      <c r="C111" s="94"/>
      <c r="D111" s="46"/>
      <c r="E111" s="119"/>
      <c r="F111" s="111"/>
    </row>
    <row r="112" spans="1:6" s="85" customFormat="1" ht="15" customHeight="1" x14ac:dyDescent="0.25">
      <c r="A112" s="92"/>
      <c r="B112" s="113" t="s">
        <v>49</v>
      </c>
      <c r="C112" s="114"/>
      <c r="D112" s="95"/>
      <c r="E112" s="111"/>
      <c r="F112" s="108"/>
    </row>
    <row r="113" spans="1:6" s="85" customFormat="1" ht="15" customHeight="1" x14ac:dyDescent="0.2">
      <c r="A113" s="92"/>
      <c r="B113" s="109" t="s">
        <v>50</v>
      </c>
      <c r="C113" s="94" t="s">
        <v>2</v>
      </c>
      <c r="D113" s="95"/>
      <c r="E113" s="96"/>
      <c r="F113" s="96"/>
    </row>
    <row r="114" spans="1:6" s="85" customFormat="1" ht="15" customHeight="1" x14ac:dyDescent="0.2">
      <c r="A114" s="117"/>
      <c r="B114" s="118"/>
      <c r="C114" s="94"/>
      <c r="D114" s="46"/>
      <c r="E114" s="119"/>
      <c r="F114" s="111"/>
    </row>
    <row r="115" spans="1:6" s="85" customFormat="1" ht="15" customHeight="1" x14ac:dyDescent="0.25">
      <c r="A115" s="92"/>
      <c r="B115" s="113" t="s">
        <v>51</v>
      </c>
      <c r="C115" s="114"/>
      <c r="D115" s="95"/>
      <c r="E115" s="111"/>
      <c r="F115" s="108"/>
    </row>
    <row r="116" spans="1:6" s="85" customFormat="1" ht="22.5" x14ac:dyDescent="0.2">
      <c r="A116" s="229"/>
      <c r="B116" s="115" t="s">
        <v>52</v>
      </c>
      <c r="C116" s="94" t="s">
        <v>2</v>
      </c>
      <c r="D116" s="43"/>
      <c r="E116" s="100"/>
      <c r="F116" s="116"/>
    </row>
    <row r="117" spans="1:6" s="85" customFormat="1" ht="15" x14ac:dyDescent="0.25">
      <c r="A117" s="117"/>
      <c r="B117" s="120"/>
      <c r="C117" s="94"/>
      <c r="D117" s="46"/>
      <c r="E117" s="119"/>
      <c r="F117" s="108"/>
    </row>
    <row r="118" spans="1:6" s="85" customFormat="1" ht="15" customHeight="1" x14ac:dyDescent="0.2">
      <c r="A118" s="92"/>
      <c r="B118" s="113" t="s">
        <v>53</v>
      </c>
      <c r="C118" s="114"/>
      <c r="D118" s="95"/>
      <c r="E118" s="111"/>
      <c r="F118" s="116"/>
    </row>
    <row r="119" spans="1:6" s="85" customFormat="1" ht="15" customHeight="1" x14ac:dyDescent="0.2">
      <c r="A119" s="229"/>
      <c r="B119" s="115" t="s">
        <v>54</v>
      </c>
      <c r="C119" s="94" t="s">
        <v>2</v>
      </c>
      <c r="D119" s="43"/>
      <c r="E119" s="100"/>
      <c r="F119" s="116"/>
    </row>
    <row r="120" spans="1:6" s="85" customFormat="1" ht="15" x14ac:dyDescent="0.25">
      <c r="A120" s="117"/>
      <c r="B120" s="120"/>
      <c r="C120" s="94"/>
      <c r="D120" s="46"/>
      <c r="E120" s="119"/>
      <c r="F120" s="108"/>
    </row>
    <row r="121" spans="1:6" s="99" customFormat="1" ht="24.75" customHeight="1" x14ac:dyDescent="0.25">
      <c r="A121" s="121" t="s">
        <v>205</v>
      </c>
      <c r="B121" s="122" t="str">
        <f>UPPER("Thermostat d'ambiance")</f>
        <v>THERMOSTAT D'AMBIANCE</v>
      </c>
      <c r="C121" s="214"/>
      <c r="D121" s="215"/>
      <c r="E121" s="216"/>
      <c r="F121" s="216"/>
    </row>
    <row r="122" spans="1:6" s="85" customFormat="1" ht="15" customHeight="1" x14ac:dyDescent="0.2">
      <c r="A122" s="92"/>
      <c r="B122" s="110" t="s">
        <v>112</v>
      </c>
      <c r="C122" s="94" t="s">
        <v>2</v>
      </c>
      <c r="D122" s="95"/>
      <c r="E122" s="111"/>
      <c r="F122" s="96"/>
    </row>
    <row r="123" spans="1:6" s="85" customFormat="1" ht="15" customHeight="1" x14ac:dyDescent="0.2">
      <c r="A123" s="117"/>
      <c r="B123" s="118"/>
      <c r="C123" s="94"/>
      <c r="D123" s="46"/>
      <c r="E123" s="119"/>
      <c r="F123" s="111"/>
    </row>
    <row r="124" spans="1:6" s="11" customFormat="1" ht="24.75" customHeight="1" x14ac:dyDescent="0.25">
      <c r="A124" s="160">
        <v>5.1100000000000003</v>
      </c>
      <c r="B124" s="131" t="str">
        <f>UPPER("Equilibrage des réseaux hydrauliques")</f>
        <v>EQUILIBRAGE DES RÉSEAUX HYDRAULIQUES</v>
      </c>
      <c r="C124" s="82"/>
      <c r="D124" s="211"/>
      <c r="E124" s="104"/>
      <c r="F124" s="105"/>
    </row>
    <row r="125" spans="1:6" s="49" customFormat="1" ht="15" x14ac:dyDescent="0.25">
      <c r="A125" s="67"/>
      <c r="B125" s="41" t="s">
        <v>24</v>
      </c>
      <c r="C125" s="82" t="s">
        <v>21</v>
      </c>
      <c r="D125" s="46"/>
      <c r="E125" s="65"/>
      <c r="F125" s="61"/>
    </row>
    <row r="126" spans="1:6" s="85" customFormat="1" ht="15" customHeight="1" x14ac:dyDescent="0.2">
      <c r="A126" s="117"/>
      <c r="B126" s="118"/>
      <c r="C126" s="94"/>
      <c r="D126" s="46"/>
      <c r="E126" s="119"/>
      <c r="F126" s="111"/>
    </row>
    <row r="127" spans="1:6" s="27" customFormat="1" ht="24.75" customHeight="1" x14ac:dyDescent="0.25">
      <c r="A127" s="160">
        <v>5.12</v>
      </c>
      <c r="B127" s="131" t="str">
        <f>UPPER("Etiquetage et repérage")</f>
        <v>ETIQUETAGE ET REPÉRAGE</v>
      </c>
      <c r="C127" s="82"/>
      <c r="D127" s="103"/>
      <c r="E127" s="82"/>
      <c r="F127" s="213"/>
    </row>
    <row r="128" spans="1:6" s="49" customFormat="1" ht="15" x14ac:dyDescent="0.25">
      <c r="A128" s="67"/>
      <c r="B128" s="41" t="s">
        <v>24</v>
      </c>
      <c r="C128" s="82" t="s">
        <v>20</v>
      </c>
      <c r="D128" s="46"/>
      <c r="E128" s="65"/>
      <c r="F128" s="61"/>
    </row>
    <row r="129" spans="1:6" s="85" customFormat="1" ht="15" customHeight="1" x14ac:dyDescent="0.2">
      <c r="A129" s="117"/>
      <c r="B129" s="118"/>
      <c r="C129" s="94"/>
      <c r="D129" s="46"/>
      <c r="E129" s="119"/>
      <c r="F129" s="111"/>
    </row>
    <row r="130" spans="1:6" s="27" customFormat="1" ht="24.75" customHeight="1" x14ac:dyDescent="0.25">
      <c r="A130" s="160">
        <v>5.13</v>
      </c>
      <c r="B130" s="131" t="str">
        <f>UPPER("Autocontrôle des installations")</f>
        <v>AUTOCONTRÔLE DES INSTALLATIONS</v>
      </c>
      <c r="C130" s="82"/>
      <c r="D130" s="103"/>
      <c r="E130" s="212"/>
      <c r="F130" s="213"/>
    </row>
    <row r="131" spans="1:6" s="49" customFormat="1" ht="15" x14ac:dyDescent="0.25">
      <c r="A131" s="67"/>
      <c r="B131" s="41" t="s">
        <v>24</v>
      </c>
      <c r="C131" s="82" t="s">
        <v>21</v>
      </c>
      <c r="D131" s="46"/>
      <c r="E131" s="65"/>
      <c r="F131" s="61"/>
    </row>
    <row r="132" spans="1:6" s="49" customFormat="1" ht="12" x14ac:dyDescent="0.2">
      <c r="A132" s="68"/>
      <c r="B132" s="41"/>
      <c r="C132" s="82"/>
      <c r="D132" s="50"/>
      <c r="E132" s="44"/>
      <c r="F132" s="44"/>
    </row>
    <row r="133" spans="1:6" s="85" customFormat="1" ht="24.75" customHeight="1" x14ac:dyDescent="0.25">
      <c r="A133" s="86"/>
      <c r="B133" s="87"/>
      <c r="C133" s="88"/>
      <c r="D133" s="89" t="s">
        <v>33</v>
      </c>
      <c r="E133" s="91">
        <v>5</v>
      </c>
      <c r="F133" s="90"/>
    </row>
    <row r="134" spans="1:6" s="52" customFormat="1" ht="15" customHeight="1" x14ac:dyDescent="0.2">
      <c r="A134" s="219"/>
      <c r="B134" s="220"/>
      <c r="C134" s="221"/>
      <c r="D134" s="222"/>
      <c r="E134" s="223"/>
      <c r="F134" s="224"/>
    </row>
    <row r="135" spans="1:6" s="53" customFormat="1" ht="24.75" customHeight="1" x14ac:dyDescent="0.2">
      <c r="A135" s="75">
        <v>6</v>
      </c>
      <c r="B135" s="77" t="s">
        <v>169</v>
      </c>
      <c r="C135" s="80"/>
      <c r="D135" s="46"/>
      <c r="E135" s="44"/>
      <c r="F135" s="44" t="str">
        <f>IF(E135&gt;0,E135*D135,"")</f>
        <v/>
      </c>
    </row>
    <row r="136" spans="1:6" s="27" customFormat="1" ht="24.75" customHeight="1" x14ac:dyDescent="0.25">
      <c r="A136" s="210">
        <v>6.1</v>
      </c>
      <c r="B136" s="131" t="str">
        <f>UPPER("Principe des installations")</f>
        <v>PRINCIPE DES INSTALLATIONS</v>
      </c>
      <c r="C136" s="82" t="s">
        <v>20</v>
      </c>
      <c r="D136" s="103"/>
      <c r="E136" s="82"/>
      <c r="F136" s="213"/>
    </row>
    <row r="137" spans="1:6" customFormat="1" ht="15" x14ac:dyDescent="0.25">
      <c r="A137" s="64"/>
      <c r="B137" s="84"/>
      <c r="C137" s="82"/>
      <c r="D137" s="46"/>
      <c r="E137" s="44"/>
      <c r="F137" s="61"/>
    </row>
    <row r="138" spans="1:6" s="27" customFormat="1" ht="24.75" customHeight="1" x14ac:dyDescent="0.25">
      <c r="A138" s="210">
        <v>6.2</v>
      </c>
      <c r="B138" s="131" t="str">
        <f>UPPER("Entrées d'air")</f>
        <v>ENTRÉES D'AIR</v>
      </c>
      <c r="C138" s="82"/>
      <c r="D138" s="103"/>
      <c r="E138" s="82"/>
      <c r="F138" s="213"/>
    </row>
    <row r="139" spans="1:6" customFormat="1" ht="15" x14ac:dyDescent="0.25">
      <c r="A139" s="64"/>
      <c r="B139" s="41" t="s">
        <v>57</v>
      </c>
      <c r="C139" s="82" t="s">
        <v>2</v>
      </c>
      <c r="D139" s="46"/>
      <c r="E139" s="44"/>
      <c r="F139" s="61"/>
    </row>
    <row r="140" spans="1:6" customFormat="1" ht="15" x14ac:dyDescent="0.25">
      <c r="A140" s="64"/>
      <c r="B140" s="84"/>
      <c r="C140" s="82"/>
      <c r="D140" s="46"/>
      <c r="E140" s="44"/>
      <c r="F140" s="61"/>
    </row>
    <row r="141" spans="1:6" s="99" customFormat="1" ht="24.75" customHeight="1" x14ac:dyDescent="0.25">
      <c r="A141" s="121" t="s">
        <v>206</v>
      </c>
      <c r="B141" s="122" t="str">
        <f>UPPER("Transfert d'air")</f>
        <v>TRANSFERT D'AIR</v>
      </c>
      <c r="C141" s="214"/>
      <c r="D141" s="215"/>
      <c r="E141" s="216"/>
      <c r="F141" s="216"/>
    </row>
    <row r="142" spans="1:6" s="85" customFormat="1" ht="26.25" customHeight="1" x14ac:dyDescent="0.2">
      <c r="A142" s="92"/>
      <c r="B142" s="126" t="s">
        <v>58</v>
      </c>
      <c r="C142" s="94" t="s">
        <v>21</v>
      </c>
      <c r="D142" s="95"/>
      <c r="E142" s="111"/>
      <c r="F142" s="96"/>
    </row>
    <row r="143" spans="1:6" customFormat="1" ht="15" x14ac:dyDescent="0.25">
      <c r="A143" s="64"/>
      <c r="B143" s="84"/>
      <c r="C143" s="82"/>
      <c r="D143" s="46"/>
      <c r="E143" s="44"/>
      <c r="F143" s="61"/>
    </row>
    <row r="144" spans="1:6" s="101" customFormat="1" ht="24.75" customHeight="1" x14ac:dyDescent="0.25">
      <c r="A144" s="210">
        <v>6.4</v>
      </c>
      <c r="B144" s="131" t="str">
        <f>UPPER("Caissons d'extraction")</f>
        <v>CAISSONS D'EXTRACTION</v>
      </c>
      <c r="C144" s="82"/>
      <c r="D144" s="103"/>
      <c r="E144" s="104"/>
      <c r="F144" s="213"/>
    </row>
    <row r="145" spans="1:6" customFormat="1" ht="15" customHeight="1" x14ac:dyDescent="0.25">
      <c r="A145" s="102" t="s">
        <v>207</v>
      </c>
      <c r="B145" s="106" t="s">
        <v>25</v>
      </c>
      <c r="C145" s="82"/>
      <c r="D145" s="46"/>
      <c r="E145" s="44"/>
      <c r="F145" s="56"/>
    </row>
    <row r="146" spans="1:6" s="85" customFormat="1" ht="22.5" x14ac:dyDescent="0.2">
      <c r="A146" s="92"/>
      <c r="B146" s="110" t="s">
        <v>136</v>
      </c>
      <c r="C146" s="94" t="s">
        <v>21</v>
      </c>
      <c r="D146" s="95"/>
      <c r="E146" s="111"/>
      <c r="F146" s="96"/>
    </row>
    <row r="147" spans="1:6" customFormat="1" ht="15" x14ac:dyDescent="0.25">
      <c r="A147" s="64"/>
      <c r="B147" s="41"/>
      <c r="C147" s="82"/>
      <c r="D147" s="46"/>
      <c r="E147" s="44"/>
      <c r="F147" s="61"/>
    </row>
    <row r="148" spans="1:6" s="127" customFormat="1" ht="15" customHeight="1" x14ac:dyDescent="0.2">
      <c r="A148" s="102" t="s">
        <v>209</v>
      </c>
      <c r="B148" s="128" t="s">
        <v>59</v>
      </c>
      <c r="C148" s="94"/>
      <c r="D148" s="95"/>
      <c r="E148" s="111"/>
      <c r="F148" s="111"/>
    </row>
    <row r="149" spans="1:6" customFormat="1" ht="15" x14ac:dyDescent="0.25">
      <c r="A149" s="64"/>
      <c r="B149" s="41" t="s">
        <v>60</v>
      </c>
      <c r="C149" s="82" t="s">
        <v>21</v>
      </c>
      <c r="D149" s="46"/>
      <c r="E149" s="44"/>
      <c r="F149" s="61"/>
    </row>
    <row r="150" spans="1:6" s="85" customFormat="1" ht="15" customHeight="1" x14ac:dyDescent="0.2">
      <c r="A150" s="92"/>
      <c r="B150" s="110"/>
      <c r="C150" s="94"/>
      <c r="D150" s="95"/>
      <c r="E150" s="111"/>
      <c r="F150" s="96"/>
    </row>
    <row r="151" spans="1:6" customFormat="1" ht="15" customHeight="1" x14ac:dyDescent="0.25">
      <c r="A151" s="102" t="s">
        <v>208</v>
      </c>
      <c r="B151" s="106" t="s">
        <v>61</v>
      </c>
      <c r="C151" s="82"/>
      <c r="D151" s="46"/>
      <c r="E151" s="44"/>
      <c r="F151" s="56"/>
    </row>
    <row r="152" spans="1:6" s="85" customFormat="1" ht="15" customHeight="1" x14ac:dyDescent="0.2">
      <c r="A152" s="92"/>
      <c r="B152" s="112" t="s">
        <v>63</v>
      </c>
      <c r="C152" s="94" t="s">
        <v>21</v>
      </c>
      <c r="D152" s="95"/>
      <c r="E152" s="96"/>
      <c r="F152" s="96"/>
    </row>
    <row r="153" spans="1:6" customFormat="1" ht="15" x14ac:dyDescent="0.25">
      <c r="A153" s="64"/>
      <c r="B153" s="129"/>
      <c r="C153" s="82"/>
      <c r="D153" s="46"/>
      <c r="E153" s="44"/>
      <c r="F153" s="61"/>
    </row>
    <row r="154" spans="1:6" s="85" customFormat="1" ht="22.5" x14ac:dyDescent="0.2">
      <c r="A154" s="92"/>
      <c r="B154" s="112" t="s">
        <v>62</v>
      </c>
      <c r="C154" s="94" t="s">
        <v>21</v>
      </c>
      <c r="D154" s="95"/>
      <c r="E154" s="96"/>
      <c r="F154" s="96"/>
    </row>
    <row r="155" spans="1:6" customFormat="1" ht="15.75" customHeight="1" x14ac:dyDescent="0.25">
      <c r="A155" s="64"/>
      <c r="B155" s="41"/>
      <c r="C155" s="82"/>
      <c r="D155" s="46"/>
      <c r="E155" s="44"/>
      <c r="F155" s="61"/>
    </row>
    <row r="156" spans="1:6" s="99" customFormat="1" ht="24.75" customHeight="1" x14ac:dyDescent="0.25">
      <c r="A156" s="121" t="s">
        <v>210</v>
      </c>
      <c r="B156" s="122" t="str">
        <f>UPPER("Bouches d'extraction")</f>
        <v>BOUCHES D'EXTRACTION</v>
      </c>
      <c r="C156" s="214"/>
      <c r="D156" s="215"/>
      <c r="E156" s="216"/>
      <c r="F156" s="216"/>
    </row>
    <row r="157" spans="1:6" s="85" customFormat="1" ht="24" customHeight="1" x14ac:dyDescent="0.2">
      <c r="A157" s="92"/>
      <c r="B157" s="110" t="s">
        <v>137</v>
      </c>
      <c r="C157" s="94"/>
      <c r="D157" s="95"/>
      <c r="E157" s="111"/>
      <c r="F157" s="96"/>
    </row>
    <row r="158" spans="1:6" s="85" customFormat="1" ht="15" customHeight="1" x14ac:dyDescent="0.2">
      <c r="A158" s="92"/>
      <c r="B158" s="97" t="s">
        <v>113</v>
      </c>
      <c r="C158" s="94" t="s">
        <v>2</v>
      </c>
      <c r="D158" s="95"/>
      <c r="E158" s="96"/>
      <c r="F158" s="96"/>
    </row>
    <row r="159" spans="1:6" s="85" customFormat="1" ht="15" customHeight="1" x14ac:dyDescent="0.2">
      <c r="A159" s="92"/>
      <c r="B159" s="97" t="s">
        <v>114</v>
      </c>
      <c r="C159" s="94" t="s">
        <v>2</v>
      </c>
      <c r="D159" s="95"/>
      <c r="E159" s="96"/>
      <c r="F159" s="96"/>
    </row>
    <row r="160" spans="1:6" s="85" customFormat="1" ht="15" customHeight="1" x14ac:dyDescent="0.2">
      <c r="A160" s="92"/>
      <c r="B160" s="97" t="s">
        <v>117</v>
      </c>
      <c r="C160" s="94" t="s">
        <v>2</v>
      </c>
      <c r="D160" s="95"/>
      <c r="E160" s="96"/>
      <c r="F160" s="96"/>
    </row>
    <row r="161" spans="1:6" s="85" customFormat="1" ht="15" customHeight="1" x14ac:dyDescent="0.2">
      <c r="A161" s="92"/>
      <c r="B161" s="97" t="s">
        <v>115</v>
      </c>
      <c r="C161" s="94" t="s">
        <v>2</v>
      </c>
      <c r="D161" s="95"/>
      <c r="E161" s="96"/>
      <c r="F161" s="96"/>
    </row>
    <row r="162" spans="1:6" s="85" customFormat="1" ht="15" customHeight="1" x14ac:dyDescent="0.2">
      <c r="A162" s="92"/>
      <c r="B162" s="97" t="s">
        <v>116</v>
      </c>
      <c r="C162" s="94" t="s">
        <v>2</v>
      </c>
      <c r="D162" s="95"/>
      <c r="E162" s="96"/>
      <c r="F162" s="96"/>
    </row>
    <row r="163" spans="1:6" s="49" customFormat="1" ht="12" x14ac:dyDescent="0.2">
      <c r="A163" s="68"/>
      <c r="B163" s="41"/>
      <c r="C163" s="82"/>
      <c r="D163" s="50"/>
      <c r="E163" s="44"/>
      <c r="F163" s="54"/>
    </row>
    <row r="164" spans="1:6" s="99" customFormat="1" ht="24.75" customHeight="1" x14ac:dyDescent="0.25">
      <c r="A164" s="121" t="s">
        <v>211</v>
      </c>
      <c r="B164" s="131" t="str">
        <f>UPPER("Réseaux d'extraction")</f>
        <v>RÉSEAUX D'EXTRACTION</v>
      </c>
      <c r="C164" s="214"/>
      <c r="D164" s="215"/>
      <c r="E164" s="216"/>
      <c r="F164" s="216"/>
    </row>
    <row r="165" spans="1:6" s="85" customFormat="1" ht="25.5" customHeight="1" x14ac:dyDescent="0.2">
      <c r="A165" s="92"/>
      <c r="B165" s="126" t="s">
        <v>139</v>
      </c>
      <c r="C165" s="94"/>
      <c r="D165" s="95"/>
      <c r="E165" s="111"/>
      <c r="F165" s="96"/>
    </row>
    <row r="166" spans="1:6" s="85" customFormat="1" ht="11.25" x14ac:dyDescent="0.2">
      <c r="A166" s="92"/>
      <c r="B166" s="97" t="s">
        <v>138</v>
      </c>
      <c r="C166" s="94" t="s">
        <v>22</v>
      </c>
      <c r="D166" s="95"/>
      <c r="E166" s="111"/>
      <c r="F166" s="96"/>
    </row>
    <row r="167" spans="1:6" s="85" customFormat="1" ht="15" customHeight="1" x14ac:dyDescent="0.2">
      <c r="A167" s="92"/>
      <c r="B167" s="97" t="s">
        <v>64</v>
      </c>
      <c r="C167" s="94" t="s">
        <v>22</v>
      </c>
      <c r="D167" s="95"/>
      <c r="E167" s="96"/>
      <c r="F167" s="96"/>
    </row>
    <row r="168" spans="1:6" s="85" customFormat="1" ht="15" customHeight="1" x14ac:dyDescent="0.2">
      <c r="A168" s="92"/>
      <c r="B168" s="97" t="s">
        <v>65</v>
      </c>
      <c r="C168" s="94" t="s">
        <v>22</v>
      </c>
      <c r="D168" s="95"/>
      <c r="E168" s="96"/>
      <c r="F168" s="96"/>
    </row>
    <row r="169" spans="1:6" s="85" customFormat="1" ht="15" customHeight="1" x14ac:dyDescent="0.2">
      <c r="A169" s="92"/>
      <c r="B169" s="97" t="s">
        <v>66</v>
      </c>
      <c r="C169" s="94" t="s">
        <v>22</v>
      </c>
      <c r="D169" s="95"/>
      <c r="E169" s="96"/>
      <c r="F169" s="96"/>
    </row>
    <row r="170" spans="1:6" s="85" customFormat="1" ht="15" customHeight="1" x14ac:dyDescent="0.2">
      <c r="A170" s="92"/>
      <c r="B170" s="97"/>
      <c r="C170" s="94"/>
      <c r="D170" s="95"/>
      <c r="E170" s="96"/>
      <c r="F170" s="96"/>
    </row>
    <row r="171" spans="1:6" s="85" customFormat="1" ht="15" customHeight="1" x14ac:dyDescent="0.2">
      <c r="A171" s="92"/>
      <c r="B171" s="130" t="s">
        <v>118</v>
      </c>
      <c r="C171" s="94" t="s">
        <v>2</v>
      </c>
      <c r="D171" s="95"/>
      <c r="E171" s="111"/>
      <c r="F171" s="96"/>
    </row>
    <row r="172" spans="1:6" s="85" customFormat="1" ht="15" customHeight="1" x14ac:dyDescent="0.2">
      <c r="A172" s="92"/>
      <c r="B172" s="130"/>
      <c r="C172" s="94"/>
      <c r="D172" s="95"/>
      <c r="E172" s="111"/>
      <c r="F172" s="96"/>
    </row>
    <row r="173" spans="1:6" s="27" customFormat="1" ht="24.75" customHeight="1" x14ac:dyDescent="0.25">
      <c r="A173" s="210">
        <v>6.8</v>
      </c>
      <c r="B173" s="131" t="str">
        <f>UPPER("Autocontrôle de l'installation")</f>
        <v>AUTOCONTRÔLE DE L'INSTALLATION</v>
      </c>
      <c r="C173" s="82"/>
      <c r="D173" s="103"/>
      <c r="E173" s="82"/>
      <c r="F173" s="213"/>
    </row>
    <row r="174" spans="1:6" customFormat="1" ht="22.5" x14ac:dyDescent="0.25">
      <c r="A174" s="64"/>
      <c r="B174" s="84" t="s">
        <v>67</v>
      </c>
      <c r="C174" s="82" t="s">
        <v>21</v>
      </c>
      <c r="D174" s="46"/>
      <c r="E174" s="44"/>
      <c r="F174" s="61"/>
    </row>
    <row r="175" spans="1:6" s="49" customFormat="1" ht="12" x14ac:dyDescent="0.2">
      <c r="A175" s="68"/>
      <c r="B175" s="41"/>
      <c r="C175" s="82"/>
      <c r="D175" s="50"/>
      <c r="E175" s="44"/>
      <c r="F175" s="44"/>
    </row>
    <row r="176" spans="1:6" s="85" customFormat="1" ht="24.75" customHeight="1" x14ac:dyDescent="0.25">
      <c r="A176" s="86"/>
      <c r="B176" s="87"/>
      <c r="C176" s="88"/>
      <c r="D176" s="89" t="s">
        <v>33</v>
      </c>
      <c r="E176" s="91">
        <v>6</v>
      </c>
      <c r="F176" s="90"/>
    </row>
    <row r="177" spans="1:6" s="52" customFormat="1" ht="15" customHeight="1" x14ac:dyDescent="0.2">
      <c r="A177" s="219"/>
      <c r="B177" s="220"/>
      <c r="C177" s="221"/>
      <c r="D177" s="222"/>
      <c r="E177" s="223"/>
      <c r="F177" s="224"/>
    </row>
    <row r="178" spans="1:6" s="217" customFormat="1" ht="24.75" customHeight="1" x14ac:dyDescent="0.25">
      <c r="A178" s="75">
        <v>7</v>
      </c>
      <c r="B178" s="77" t="s">
        <v>170</v>
      </c>
      <c r="C178" s="80"/>
      <c r="D178" s="103"/>
      <c r="E178" s="104"/>
      <c r="F178" s="104" t="str">
        <f>IF(E178&gt;0,E178*D178,"")</f>
        <v/>
      </c>
    </row>
    <row r="179" spans="1:6" s="27" customFormat="1" ht="24.75" customHeight="1" x14ac:dyDescent="0.25">
      <c r="A179" s="210">
        <v>7.1</v>
      </c>
      <c r="B179" s="131" t="str">
        <f>UPPER("Généralités")</f>
        <v>GÉNÉRALITÉS</v>
      </c>
      <c r="C179" s="82"/>
      <c r="D179" s="103"/>
      <c r="E179" s="82"/>
      <c r="F179" s="213"/>
    </row>
    <row r="180" spans="1:6" customFormat="1" ht="15" x14ac:dyDescent="0.25">
      <c r="A180" s="64"/>
      <c r="B180" s="41" t="s">
        <v>68</v>
      </c>
      <c r="C180" s="82" t="s">
        <v>69</v>
      </c>
      <c r="D180" s="46"/>
      <c r="E180" s="44"/>
      <c r="F180" s="61"/>
    </row>
    <row r="181" spans="1:6" s="49" customFormat="1" ht="15" customHeight="1" x14ac:dyDescent="0.2">
      <c r="A181" s="68"/>
      <c r="B181" s="41"/>
      <c r="C181" s="82"/>
      <c r="D181" s="50"/>
      <c r="E181" s="44"/>
      <c r="F181" s="54"/>
    </row>
    <row r="182" spans="1:6" s="27" customFormat="1" ht="24.75" customHeight="1" x14ac:dyDescent="0.25">
      <c r="A182" s="210">
        <v>7.2</v>
      </c>
      <c r="B182" s="131" t="str">
        <f>UPPER("alimentation AEP des logements")</f>
        <v>ALIMENTATION AEP DES LOGEMENTS</v>
      </c>
      <c r="C182" s="82"/>
      <c r="D182" s="103"/>
      <c r="E182" s="82"/>
      <c r="F182" s="213"/>
    </row>
    <row r="183" spans="1:6" s="85" customFormat="1" ht="15" customHeight="1" x14ac:dyDescent="0.2">
      <c r="A183" s="92"/>
      <c r="B183" s="97"/>
      <c r="C183" s="94"/>
      <c r="D183" s="95"/>
      <c r="E183" s="96"/>
      <c r="F183" s="96"/>
    </row>
    <row r="184" spans="1:6" s="85" customFormat="1" ht="22.5" x14ac:dyDescent="0.2">
      <c r="A184" s="92"/>
      <c r="B184" s="110" t="s">
        <v>119</v>
      </c>
      <c r="C184" s="94"/>
      <c r="D184" s="95"/>
      <c r="E184" s="111"/>
      <c r="F184" s="111"/>
    </row>
    <row r="185" spans="1:6" s="85" customFormat="1" ht="15" customHeight="1" x14ac:dyDescent="0.2">
      <c r="A185" s="92"/>
      <c r="B185" s="97" t="s">
        <v>98</v>
      </c>
      <c r="C185" s="94" t="s">
        <v>2</v>
      </c>
      <c r="D185" s="95"/>
      <c r="E185" s="96"/>
      <c r="F185" s="96"/>
    </row>
    <row r="186" spans="1:6" s="85" customFormat="1" ht="15" customHeight="1" x14ac:dyDescent="0.2">
      <c r="A186" s="92"/>
      <c r="B186" s="97" t="s">
        <v>99</v>
      </c>
      <c r="C186" s="94" t="s">
        <v>2</v>
      </c>
      <c r="D186" s="95"/>
      <c r="E186" s="96"/>
      <c r="F186" s="96"/>
    </row>
    <row r="187" spans="1:6" s="85" customFormat="1" ht="15" customHeight="1" x14ac:dyDescent="0.2">
      <c r="A187" s="92"/>
      <c r="B187" s="97" t="s">
        <v>120</v>
      </c>
      <c r="C187" s="94" t="s">
        <v>2</v>
      </c>
      <c r="D187" s="95"/>
      <c r="E187" s="96"/>
      <c r="F187" s="96"/>
    </row>
    <row r="188" spans="1:6" s="85" customFormat="1" ht="15" customHeight="1" x14ac:dyDescent="0.2">
      <c r="A188" s="92"/>
      <c r="B188" s="97" t="s">
        <v>100</v>
      </c>
      <c r="C188" s="94" t="s">
        <v>2</v>
      </c>
      <c r="D188" s="95"/>
      <c r="E188" s="96"/>
      <c r="F188" s="96"/>
    </row>
    <row r="189" spans="1:6" s="85" customFormat="1" ht="15" customHeight="1" x14ac:dyDescent="0.2">
      <c r="A189" s="92"/>
      <c r="B189" s="97" t="s">
        <v>101</v>
      </c>
      <c r="C189" s="94" t="s">
        <v>2</v>
      </c>
      <c r="D189" s="95"/>
      <c r="E189" s="96"/>
      <c r="F189" s="96"/>
    </row>
    <row r="190" spans="1:6" s="49" customFormat="1" ht="15" x14ac:dyDescent="0.25">
      <c r="A190" s="78"/>
      <c r="B190" s="208"/>
      <c r="C190" s="82"/>
      <c r="D190" s="46"/>
      <c r="E190" s="50"/>
      <c r="F190" s="61"/>
    </row>
    <row r="191" spans="1:6" s="85" customFormat="1" ht="22.5" x14ac:dyDescent="0.2">
      <c r="A191" s="132"/>
      <c r="B191" s="133" t="s">
        <v>140</v>
      </c>
      <c r="C191" s="134"/>
      <c r="D191" s="95"/>
      <c r="E191" s="96"/>
      <c r="F191" s="96"/>
    </row>
    <row r="192" spans="1:6" s="85" customFormat="1" ht="15" customHeight="1" x14ac:dyDescent="0.2">
      <c r="A192" s="92"/>
      <c r="B192" s="97" t="s">
        <v>70</v>
      </c>
      <c r="C192" s="94" t="s">
        <v>22</v>
      </c>
      <c r="D192" s="95"/>
      <c r="E192" s="96"/>
      <c r="F192" s="96"/>
    </row>
    <row r="193" spans="1:6" s="85" customFormat="1" ht="15" customHeight="1" x14ac:dyDescent="0.2">
      <c r="A193" s="92"/>
      <c r="B193" s="97" t="s">
        <v>71</v>
      </c>
      <c r="C193" s="94" t="s">
        <v>22</v>
      </c>
      <c r="D193" s="95"/>
      <c r="E193" s="96"/>
      <c r="F193" s="96"/>
    </row>
    <row r="194" spans="1:6" s="85" customFormat="1" ht="15" customHeight="1" x14ac:dyDescent="0.2">
      <c r="A194" s="92"/>
      <c r="B194" s="97" t="s">
        <v>72</v>
      </c>
      <c r="C194" s="94" t="s">
        <v>22</v>
      </c>
      <c r="D194" s="95"/>
      <c r="E194" s="96"/>
      <c r="F194" s="96"/>
    </row>
    <row r="195" spans="1:6" s="85" customFormat="1" ht="15" customHeight="1" x14ac:dyDescent="0.2">
      <c r="A195" s="92"/>
      <c r="B195" s="97" t="s">
        <v>73</v>
      </c>
      <c r="C195" s="94" t="s">
        <v>22</v>
      </c>
      <c r="D195" s="95"/>
      <c r="E195" s="96"/>
      <c r="F195" s="96"/>
    </row>
    <row r="196" spans="1:6" s="85" customFormat="1" ht="15" customHeight="1" x14ac:dyDescent="0.2">
      <c r="A196" s="92"/>
      <c r="B196" s="97" t="s">
        <v>74</v>
      </c>
      <c r="C196" s="94" t="s">
        <v>22</v>
      </c>
      <c r="D196" s="95"/>
      <c r="E196" s="96"/>
      <c r="F196" s="96"/>
    </row>
    <row r="197" spans="1:6" s="85" customFormat="1" ht="15" customHeight="1" x14ac:dyDescent="0.2">
      <c r="A197" s="92"/>
      <c r="B197" s="97" t="s">
        <v>37</v>
      </c>
      <c r="C197" s="94" t="s">
        <v>22</v>
      </c>
      <c r="D197" s="95"/>
      <c r="E197" s="96"/>
      <c r="F197" s="96"/>
    </row>
    <row r="198" spans="1:6" s="49" customFormat="1" ht="15" x14ac:dyDescent="0.25">
      <c r="A198" s="78"/>
      <c r="B198" s="208"/>
      <c r="C198" s="82"/>
      <c r="D198" s="46"/>
      <c r="E198" s="50"/>
      <c r="F198" s="61"/>
    </row>
    <row r="199" spans="1:6" s="27" customFormat="1" ht="24.75" customHeight="1" x14ac:dyDescent="0.25">
      <c r="A199" s="210">
        <v>7.3</v>
      </c>
      <c r="B199" s="131" t="str">
        <f>UPPER("Distribution EF dans les logements")</f>
        <v>DISTRIBUTION EF DANS LES LOGEMENTS</v>
      </c>
      <c r="C199" s="82"/>
      <c r="D199" s="103"/>
      <c r="E199" s="82"/>
      <c r="F199" s="213"/>
    </row>
    <row r="200" spans="1:6" customFormat="1" ht="15" customHeight="1" x14ac:dyDescent="0.25">
      <c r="A200" s="102" t="s">
        <v>212</v>
      </c>
      <c r="B200" s="106" t="s">
        <v>154</v>
      </c>
      <c r="C200" s="82"/>
      <c r="D200" s="46"/>
      <c r="E200" s="44"/>
      <c r="F200" s="56"/>
    </row>
    <row r="201" spans="1:6" s="85" customFormat="1" ht="15" customHeight="1" x14ac:dyDescent="0.2">
      <c r="A201" s="92"/>
      <c r="B201" s="97" t="s">
        <v>121</v>
      </c>
      <c r="C201" s="94" t="s">
        <v>21</v>
      </c>
      <c r="D201" s="95"/>
      <c r="E201" s="96"/>
      <c r="F201" s="96"/>
    </row>
    <row r="202" spans="1:6" s="85" customFormat="1" ht="15" customHeight="1" x14ac:dyDescent="0.2">
      <c r="A202" s="92"/>
      <c r="B202" s="97"/>
      <c r="C202" s="94"/>
      <c r="D202" s="95"/>
      <c r="E202" s="96"/>
      <c r="F202" s="96"/>
    </row>
    <row r="203" spans="1:6" customFormat="1" ht="15" customHeight="1" x14ac:dyDescent="0.25">
      <c r="A203" s="102" t="s">
        <v>213</v>
      </c>
      <c r="B203" s="106" t="s">
        <v>151</v>
      </c>
      <c r="C203" s="82"/>
      <c r="D203" s="46"/>
      <c r="E203" s="44"/>
      <c r="F203" s="56"/>
    </row>
    <row r="204" spans="1:6" s="85" customFormat="1" ht="22.5" x14ac:dyDescent="0.2">
      <c r="A204" s="92"/>
      <c r="B204" s="97" t="s">
        <v>152</v>
      </c>
      <c r="C204" s="94" t="s">
        <v>21</v>
      </c>
      <c r="D204" s="95"/>
      <c r="E204" s="96"/>
      <c r="F204" s="96"/>
    </row>
    <row r="205" spans="1:6" s="85" customFormat="1" ht="15" customHeight="1" x14ac:dyDescent="0.2">
      <c r="A205" s="92"/>
      <c r="B205" s="97"/>
      <c r="C205" s="94"/>
      <c r="D205" s="95"/>
      <c r="E205" s="96"/>
      <c r="F205" s="96"/>
    </row>
    <row r="206" spans="1:6" customFormat="1" ht="15" customHeight="1" x14ac:dyDescent="0.25">
      <c r="A206" s="102" t="s">
        <v>214</v>
      </c>
      <c r="B206" s="106" t="s">
        <v>26</v>
      </c>
      <c r="C206" s="82"/>
      <c r="D206" s="46"/>
      <c r="E206" s="44"/>
      <c r="F206" s="56"/>
    </row>
    <row r="207" spans="1:6" s="85" customFormat="1" ht="11.25" x14ac:dyDescent="0.2">
      <c r="A207" s="92"/>
      <c r="B207" s="97" t="s">
        <v>155</v>
      </c>
      <c r="C207" s="94" t="s">
        <v>21</v>
      </c>
      <c r="D207" s="95"/>
      <c r="E207" s="96"/>
      <c r="F207" s="96"/>
    </row>
    <row r="208" spans="1:6" s="85" customFormat="1" ht="15" customHeight="1" x14ac:dyDescent="0.2">
      <c r="A208" s="92"/>
      <c r="B208" s="97"/>
      <c r="C208" s="94"/>
      <c r="D208" s="95"/>
      <c r="E208" s="96"/>
      <c r="F208" s="96"/>
    </row>
    <row r="209" spans="1:6" customFormat="1" ht="15" customHeight="1" x14ac:dyDescent="0.25">
      <c r="A209" s="102" t="s">
        <v>215</v>
      </c>
      <c r="B209" s="106" t="s">
        <v>156</v>
      </c>
      <c r="C209" s="82"/>
      <c r="D209" s="46"/>
      <c r="E209" s="44"/>
      <c r="F209" s="56"/>
    </row>
    <row r="210" spans="1:6" s="85" customFormat="1" ht="15" customHeight="1" x14ac:dyDescent="0.2">
      <c r="A210" s="92"/>
      <c r="B210" s="97" t="s">
        <v>141</v>
      </c>
      <c r="C210" s="94"/>
      <c r="D210" s="95"/>
      <c r="E210" s="96"/>
      <c r="F210" s="96"/>
    </row>
    <row r="211" spans="1:6" s="85" customFormat="1" ht="15" customHeight="1" x14ac:dyDescent="0.2">
      <c r="A211" s="92"/>
      <c r="B211" s="97" t="s">
        <v>142</v>
      </c>
      <c r="C211" s="94" t="s">
        <v>22</v>
      </c>
      <c r="D211" s="95"/>
      <c r="E211" s="96"/>
      <c r="F211" s="96"/>
    </row>
    <row r="212" spans="1:6" s="85" customFormat="1" ht="15" customHeight="1" x14ac:dyDescent="0.2">
      <c r="A212" s="92"/>
      <c r="B212" s="97" t="s">
        <v>143</v>
      </c>
      <c r="C212" s="94" t="s">
        <v>22</v>
      </c>
      <c r="D212" s="95"/>
      <c r="E212" s="96"/>
      <c r="F212" s="96"/>
    </row>
    <row r="213" spans="1:6" s="85" customFormat="1" ht="15" customHeight="1" x14ac:dyDescent="0.2">
      <c r="A213" s="92"/>
      <c r="B213" s="97" t="s">
        <v>144</v>
      </c>
      <c r="C213" s="94" t="s">
        <v>22</v>
      </c>
      <c r="D213" s="95"/>
      <c r="E213" s="96"/>
      <c r="F213" s="96"/>
    </row>
    <row r="214" spans="1:6" s="85" customFormat="1" ht="15" customHeight="1" x14ac:dyDescent="0.2">
      <c r="A214" s="92"/>
      <c r="B214" s="97" t="s">
        <v>145</v>
      </c>
      <c r="C214" s="94" t="s">
        <v>22</v>
      </c>
      <c r="D214" s="95"/>
      <c r="E214" s="96"/>
      <c r="F214" s="96"/>
    </row>
    <row r="215" spans="1:6" s="85" customFormat="1" ht="15" customHeight="1" x14ac:dyDescent="0.2">
      <c r="A215" s="92"/>
      <c r="B215" s="97"/>
      <c r="C215" s="94"/>
      <c r="D215" s="95"/>
      <c r="E215" s="96"/>
      <c r="F215" s="96"/>
    </row>
    <row r="216" spans="1:6" customFormat="1" ht="15" customHeight="1" x14ac:dyDescent="0.25">
      <c r="A216" s="102" t="s">
        <v>216</v>
      </c>
      <c r="B216" s="106" t="s">
        <v>157</v>
      </c>
      <c r="C216" s="82"/>
      <c r="D216" s="46"/>
      <c r="E216" s="44"/>
      <c r="F216" s="56"/>
    </row>
    <row r="217" spans="1:6" s="85" customFormat="1" ht="15" customHeight="1" x14ac:dyDescent="0.2">
      <c r="A217" s="92"/>
      <c r="B217" s="97" t="s">
        <v>146</v>
      </c>
      <c r="C217" s="94"/>
      <c r="D217" s="95"/>
      <c r="E217" s="96"/>
      <c r="F217" s="96"/>
    </row>
    <row r="218" spans="1:6" s="85" customFormat="1" ht="15" customHeight="1" x14ac:dyDescent="0.2">
      <c r="A218" s="92"/>
      <c r="B218" s="97" t="s">
        <v>147</v>
      </c>
      <c r="C218" s="94" t="s">
        <v>22</v>
      </c>
      <c r="D218" s="95"/>
      <c r="E218" s="96"/>
      <c r="F218" s="96"/>
    </row>
    <row r="219" spans="1:6" s="85" customFormat="1" ht="15" customHeight="1" x14ac:dyDescent="0.2">
      <c r="A219" s="92"/>
      <c r="B219" s="97" t="s">
        <v>148</v>
      </c>
      <c r="C219" s="94" t="s">
        <v>22</v>
      </c>
      <c r="D219" s="95"/>
      <c r="E219" s="96"/>
      <c r="F219" s="96"/>
    </row>
    <row r="220" spans="1:6" s="85" customFormat="1" ht="15" customHeight="1" x14ac:dyDescent="0.2">
      <c r="A220" s="92"/>
      <c r="B220" s="97" t="s">
        <v>149</v>
      </c>
      <c r="C220" s="94" t="s">
        <v>22</v>
      </c>
      <c r="D220" s="95"/>
      <c r="E220" s="96"/>
      <c r="F220" s="96"/>
    </row>
    <row r="221" spans="1:6" s="85" customFormat="1" ht="15" customHeight="1" x14ac:dyDescent="0.2">
      <c r="A221" s="92"/>
      <c r="B221" s="97" t="s">
        <v>150</v>
      </c>
      <c r="C221" s="94" t="s">
        <v>22</v>
      </c>
      <c r="D221" s="95"/>
      <c r="E221" s="96"/>
      <c r="F221" s="96"/>
    </row>
    <row r="222" spans="1:6" s="85" customFormat="1" ht="15" customHeight="1" x14ac:dyDescent="0.2">
      <c r="A222" s="92"/>
      <c r="B222" s="97"/>
      <c r="C222" s="94"/>
      <c r="D222" s="95"/>
      <c r="E222" s="96"/>
      <c r="F222" s="96"/>
    </row>
    <row r="223" spans="1:6" customFormat="1" ht="15" customHeight="1" x14ac:dyDescent="0.25">
      <c r="A223" s="102" t="s">
        <v>217</v>
      </c>
      <c r="B223" s="106" t="s">
        <v>76</v>
      </c>
      <c r="C223" s="82"/>
      <c r="D223" s="46"/>
      <c r="E223" s="44"/>
      <c r="F223" s="56"/>
    </row>
    <row r="224" spans="1:6" s="85" customFormat="1" ht="15" customHeight="1" x14ac:dyDescent="0.2">
      <c r="A224" s="92"/>
      <c r="B224" s="97" t="s">
        <v>153</v>
      </c>
      <c r="C224" s="94" t="s">
        <v>21</v>
      </c>
      <c r="D224" s="95"/>
      <c r="E224" s="96"/>
      <c r="F224" s="96"/>
    </row>
    <row r="225" spans="1:10" s="126" customFormat="1" ht="15" customHeight="1" x14ac:dyDescent="0.2">
      <c r="A225" s="148"/>
      <c r="B225" s="151"/>
      <c r="C225" s="94"/>
      <c r="D225" s="152"/>
      <c r="E225" s="149"/>
      <c r="F225" s="136"/>
      <c r="J225" s="150"/>
    </row>
    <row r="226" spans="1:10" s="27" customFormat="1" ht="24.75" customHeight="1" x14ac:dyDescent="0.25">
      <c r="A226" s="210">
        <v>7.4</v>
      </c>
      <c r="B226" s="131" t="str">
        <f>UPPER("Distribution ECS des logements")</f>
        <v>DISTRIBUTION ECS DES LOGEMENTS</v>
      </c>
      <c r="C226" s="82"/>
      <c r="D226" s="103"/>
      <c r="E226" s="82"/>
      <c r="F226" s="213"/>
    </row>
    <row r="227" spans="1:10" customFormat="1" ht="15" customHeight="1" x14ac:dyDescent="0.25">
      <c r="A227" s="102" t="s">
        <v>218</v>
      </c>
      <c r="B227" s="106" t="s">
        <v>158</v>
      </c>
      <c r="C227" s="82"/>
      <c r="D227" s="46"/>
      <c r="E227" s="44"/>
      <c r="F227" s="56"/>
    </row>
    <row r="228" spans="1:10" s="85" customFormat="1" ht="15" customHeight="1" x14ac:dyDescent="0.2">
      <c r="A228" s="92"/>
      <c r="B228" s="97" t="s">
        <v>121</v>
      </c>
      <c r="C228" s="94" t="s">
        <v>20</v>
      </c>
      <c r="D228" s="95"/>
      <c r="E228" s="96"/>
      <c r="F228" s="96"/>
    </row>
    <row r="229" spans="1:10" s="85" customFormat="1" ht="15" customHeight="1" x14ac:dyDescent="0.2">
      <c r="A229" s="92"/>
      <c r="B229" s="97"/>
      <c r="C229" s="94"/>
      <c r="D229" s="95"/>
      <c r="E229" s="96"/>
      <c r="F229" s="96"/>
    </row>
    <row r="230" spans="1:10" s="85" customFormat="1" ht="15" customHeight="1" x14ac:dyDescent="0.2">
      <c r="A230" s="102" t="s">
        <v>219</v>
      </c>
      <c r="B230" s="106" t="s">
        <v>151</v>
      </c>
      <c r="C230" s="82"/>
      <c r="D230" s="95"/>
      <c r="E230" s="96"/>
      <c r="F230" s="96"/>
    </row>
    <row r="231" spans="1:10" s="85" customFormat="1" ht="22.5" x14ac:dyDescent="0.2">
      <c r="A231" s="92"/>
      <c r="B231" s="97" t="s">
        <v>159</v>
      </c>
      <c r="C231" s="94" t="s">
        <v>21</v>
      </c>
      <c r="D231" s="95"/>
      <c r="E231" s="96"/>
      <c r="F231" s="96"/>
    </row>
    <row r="232" spans="1:10" s="85" customFormat="1" ht="15" customHeight="1" x14ac:dyDescent="0.2">
      <c r="A232" s="92"/>
      <c r="B232" s="97"/>
      <c r="C232" s="94"/>
      <c r="D232" s="95"/>
      <c r="E232" s="96"/>
      <c r="F232" s="96"/>
    </row>
    <row r="233" spans="1:10" s="85" customFormat="1" ht="15" customHeight="1" x14ac:dyDescent="0.2">
      <c r="A233" s="102" t="s">
        <v>220</v>
      </c>
      <c r="B233" s="106" t="s">
        <v>26</v>
      </c>
      <c r="C233" s="82"/>
      <c r="D233" s="95"/>
      <c r="E233" s="96"/>
      <c r="F233" s="96"/>
    </row>
    <row r="234" spans="1:10" s="85" customFormat="1" ht="15" x14ac:dyDescent="0.25">
      <c r="A234" s="92"/>
      <c r="B234" s="97" t="s">
        <v>155</v>
      </c>
      <c r="C234" s="94" t="s">
        <v>21</v>
      </c>
      <c r="D234" s="95"/>
      <c r="E234" s="96"/>
      <c r="F234" s="108"/>
    </row>
    <row r="235" spans="1:10" s="85" customFormat="1" ht="15" customHeight="1" x14ac:dyDescent="0.2">
      <c r="A235" s="92"/>
      <c r="B235" s="97"/>
      <c r="C235" s="94"/>
      <c r="D235" s="95"/>
      <c r="E235" s="96"/>
      <c r="F235" s="96"/>
    </row>
    <row r="236" spans="1:10" s="85" customFormat="1" ht="15" customHeight="1" x14ac:dyDescent="0.2">
      <c r="A236" s="102" t="s">
        <v>221</v>
      </c>
      <c r="B236" s="106" t="s">
        <v>160</v>
      </c>
      <c r="C236" s="82"/>
      <c r="D236" s="95"/>
      <c r="E236" s="96"/>
      <c r="F236" s="96"/>
    </row>
    <row r="237" spans="1:10" s="85" customFormat="1" ht="15" x14ac:dyDescent="0.25">
      <c r="A237" s="92"/>
      <c r="B237" s="97" t="s">
        <v>141</v>
      </c>
      <c r="C237" s="94"/>
      <c r="D237" s="95"/>
      <c r="E237" s="96"/>
      <c r="F237" s="108"/>
    </row>
    <row r="238" spans="1:10" customFormat="1" ht="15" customHeight="1" x14ac:dyDescent="0.25">
      <c r="A238" s="92"/>
      <c r="B238" s="97" t="s">
        <v>142</v>
      </c>
      <c r="C238" s="94" t="s">
        <v>22</v>
      </c>
      <c r="D238" s="46"/>
      <c r="E238" s="44"/>
      <c r="F238" s="56"/>
    </row>
    <row r="239" spans="1:10" s="85" customFormat="1" ht="11.25" x14ac:dyDescent="0.2">
      <c r="A239" s="92"/>
      <c r="B239" s="97" t="s">
        <v>143</v>
      </c>
      <c r="C239" s="94" t="s">
        <v>22</v>
      </c>
      <c r="D239" s="95"/>
      <c r="E239" s="96"/>
      <c r="F239" s="96"/>
    </row>
    <row r="240" spans="1:10" s="85" customFormat="1" ht="15" customHeight="1" x14ac:dyDescent="0.2">
      <c r="A240" s="92"/>
      <c r="B240" s="97" t="s">
        <v>144</v>
      </c>
      <c r="C240" s="94" t="s">
        <v>22</v>
      </c>
      <c r="D240" s="95"/>
      <c r="E240" s="96"/>
      <c r="F240" s="96"/>
    </row>
    <row r="241" spans="1:10" s="85" customFormat="1" ht="15" customHeight="1" x14ac:dyDescent="0.2">
      <c r="A241" s="92"/>
      <c r="B241" s="97" t="s">
        <v>145</v>
      </c>
      <c r="C241" s="94" t="s">
        <v>22</v>
      </c>
      <c r="D241" s="95"/>
      <c r="E241" s="96"/>
      <c r="F241" s="96"/>
    </row>
    <row r="242" spans="1:10" s="85" customFormat="1" ht="15" customHeight="1" x14ac:dyDescent="0.2">
      <c r="A242" s="92"/>
      <c r="B242" s="97"/>
      <c r="C242" s="94"/>
      <c r="D242" s="95"/>
      <c r="E242" s="96"/>
      <c r="F242" s="96"/>
    </row>
    <row r="243" spans="1:10" s="85" customFormat="1" ht="15" customHeight="1" x14ac:dyDescent="0.2">
      <c r="A243" s="102" t="s">
        <v>222</v>
      </c>
      <c r="B243" s="106" t="s">
        <v>157</v>
      </c>
      <c r="C243" s="82"/>
      <c r="D243" s="46"/>
      <c r="E243" s="119"/>
      <c r="F243" s="111"/>
    </row>
    <row r="244" spans="1:10" s="85" customFormat="1" ht="15" customHeight="1" x14ac:dyDescent="0.2">
      <c r="A244" s="92"/>
      <c r="B244" s="97" t="s">
        <v>146</v>
      </c>
      <c r="C244" s="94"/>
      <c r="D244" s="95"/>
      <c r="E244" s="96"/>
      <c r="F244" s="96"/>
    </row>
    <row r="245" spans="1:10" s="85" customFormat="1" ht="15" x14ac:dyDescent="0.25">
      <c r="A245" s="92"/>
      <c r="B245" s="97" t="s">
        <v>147</v>
      </c>
      <c r="C245" s="94" t="s">
        <v>22</v>
      </c>
      <c r="D245" s="95"/>
      <c r="E245" s="96"/>
      <c r="F245" s="108"/>
    </row>
    <row r="246" spans="1:10" customFormat="1" ht="15" customHeight="1" x14ac:dyDescent="0.25">
      <c r="A246" s="92"/>
      <c r="B246" s="97" t="s">
        <v>148</v>
      </c>
      <c r="C246" s="94" t="s">
        <v>22</v>
      </c>
      <c r="D246" s="46"/>
      <c r="E246" s="44"/>
      <c r="F246" s="56"/>
    </row>
    <row r="247" spans="1:10" s="85" customFormat="1" ht="15" customHeight="1" x14ac:dyDescent="0.2">
      <c r="A247" s="92"/>
      <c r="B247" s="97" t="s">
        <v>149</v>
      </c>
      <c r="C247" s="94" t="s">
        <v>22</v>
      </c>
      <c r="D247" s="95"/>
      <c r="E247" s="96"/>
      <c r="F247" s="96"/>
    </row>
    <row r="248" spans="1:10" s="85" customFormat="1" ht="15" customHeight="1" x14ac:dyDescent="0.2">
      <c r="A248" s="92"/>
      <c r="B248" s="97" t="s">
        <v>150</v>
      </c>
      <c r="C248" s="94" t="s">
        <v>22</v>
      </c>
      <c r="D248" s="95"/>
      <c r="E248" s="96"/>
      <c r="F248" s="96"/>
    </row>
    <row r="249" spans="1:10" s="85" customFormat="1" ht="15" customHeight="1" x14ac:dyDescent="0.2">
      <c r="A249" s="92"/>
      <c r="B249" s="97"/>
      <c r="C249" s="94"/>
      <c r="D249" s="95"/>
      <c r="E249" s="96"/>
      <c r="F249" s="96"/>
    </row>
    <row r="250" spans="1:10" s="85" customFormat="1" ht="15" customHeight="1" x14ac:dyDescent="0.2">
      <c r="A250" s="102" t="s">
        <v>224</v>
      </c>
      <c r="B250" s="106" t="s">
        <v>161</v>
      </c>
      <c r="C250" s="82"/>
      <c r="D250" s="95"/>
      <c r="E250" s="96"/>
      <c r="F250" s="96"/>
    </row>
    <row r="251" spans="1:10" s="85" customFormat="1" ht="15" customHeight="1" x14ac:dyDescent="0.2">
      <c r="A251" s="92"/>
      <c r="B251" s="97" t="s">
        <v>153</v>
      </c>
      <c r="C251" s="94" t="s">
        <v>21</v>
      </c>
      <c r="D251" s="95"/>
      <c r="E251" s="96"/>
      <c r="F251" s="96"/>
    </row>
    <row r="252" spans="1:10" s="126" customFormat="1" ht="15" customHeight="1" x14ac:dyDescent="0.2">
      <c r="A252" s="148"/>
      <c r="B252" s="151"/>
      <c r="C252" s="94"/>
      <c r="D252" s="152"/>
      <c r="E252" s="149"/>
      <c r="F252" s="136"/>
      <c r="J252" s="150"/>
    </row>
    <row r="253" spans="1:10" s="27" customFormat="1" ht="24.75" customHeight="1" x14ac:dyDescent="0.25">
      <c r="A253" s="210">
        <v>7.5</v>
      </c>
      <c r="B253" s="131" t="str">
        <f>UPPER("Réseaux d'évacuation EU et EV")</f>
        <v>RÉSEAUX D'ÉVACUATION EU ET EV</v>
      </c>
      <c r="C253" s="82"/>
      <c r="D253" s="103"/>
      <c r="E253" s="82"/>
      <c r="F253" s="213"/>
    </row>
    <row r="254" spans="1:10" s="144" customFormat="1" ht="15" customHeight="1" x14ac:dyDescent="0.2">
      <c r="A254" s="138" t="s">
        <v>225</v>
      </c>
      <c r="B254" s="139" t="s">
        <v>102</v>
      </c>
      <c r="C254" s="154"/>
      <c r="D254" s="155"/>
      <c r="E254" s="147"/>
      <c r="F254" s="147"/>
    </row>
    <row r="255" spans="1:10" s="27" customFormat="1" ht="33.75" x14ac:dyDescent="0.2">
      <c r="A255" s="135"/>
      <c r="B255" s="112" t="s">
        <v>122</v>
      </c>
      <c r="C255" s="94"/>
      <c r="D255" s="46"/>
      <c r="E255" s="136"/>
      <c r="F255" s="136"/>
      <c r="J255" s="150"/>
    </row>
    <row r="256" spans="1:10" s="29" customFormat="1" ht="15" customHeight="1" x14ac:dyDescent="0.2">
      <c r="A256" s="135"/>
      <c r="B256" s="137" t="s">
        <v>86</v>
      </c>
      <c r="C256" s="94" t="s">
        <v>22</v>
      </c>
      <c r="D256" s="46"/>
      <c r="E256" s="136"/>
      <c r="F256" s="136"/>
    </row>
    <row r="257" spans="1:10" s="29" customFormat="1" ht="15" customHeight="1" x14ac:dyDescent="0.2">
      <c r="A257" s="135"/>
      <c r="B257" s="137" t="s">
        <v>78</v>
      </c>
      <c r="C257" s="94" t="s">
        <v>22</v>
      </c>
      <c r="D257" s="46"/>
      <c r="E257" s="136"/>
      <c r="F257" s="136"/>
    </row>
    <row r="258" spans="1:10" s="29" customFormat="1" ht="15" customHeight="1" x14ac:dyDescent="0.2">
      <c r="A258" s="135"/>
      <c r="B258" s="137" t="s">
        <v>79</v>
      </c>
      <c r="C258" s="94" t="s">
        <v>22</v>
      </c>
      <c r="D258" s="46"/>
      <c r="E258" s="136"/>
      <c r="F258" s="136"/>
    </row>
    <row r="259" spans="1:10" s="29" customFormat="1" ht="15" customHeight="1" x14ac:dyDescent="0.2">
      <c r="A259" s="135"/>
      <c r="B259" s="137" t="s">
        <v>80</v>
      </c>
      <c r="C259" s="94" t="s">
        <v>22</v>
      </c>
      <c r="D259" s="46"/>
      <c r="E259" s="136"/>
      <c r="F259" s="136"/>
    </row>
    <row r="260" spans="1:10" s="29" customFormat="1" ht="15" customHeight="1" x14ac:dyDescent="0.2">
      <c r="A260" s="135"/>
      <c r="B260" s="137" t="s">
        <v>81</v>
      </c>
      <c r="C260" s="94" t="s">
        <v>22</v>
      </c>
      <c r="D260" s="46"/>
      <c r="E260" s="136"/>
      <c r="F260" s="136"/>
    </row>
    <row r="261" spans="1:10" s="29" customFormat="1" ht="15" customHeight="1" x14ac:dyDescent="0.2">
      <c r="A261" s="135"/>
      <c r="B261" s="137" t="s">
        <v>82</v>
      </c>
      <c r="C261" s="94" t="s">
        <v>22</v>
      </c>
      <c r="D261" s="46"/>
      <c r="E261" s="136"/>
      <c r="F261" s="136"/>
    </row>
    <row r="262" spans="1:10" s="29" customFormat="1" ht="15" customHeight="1" x14ac:dyDescent="0.2">
      <c r="A262" s="135"/>
      <c r="B262" s="137" t="s">
        <v>83</v>
      </c>
      <c r="C262" s="94" t="s">
        <v>22</v>
      </c>
      <c r="D262" s="46"/>
      <c r="E262" s="136"/>
      <c r="F262" s="136"/>
    </row>
    <row r="263" spans="1:10" s="29" customFormat="1" ht="15" customHeight="1" x14ac:dyDescent="0.2">
      <c r="A263" s="135"/>
      <c r="B263" s="137" t="s">
        <v>84</v>
      </c>
      <c r="C263" s="94" t="s">
        <v>22</v>
      </c>
      <c r="D263" s="46"/>
      <c r="E263" s="136"/>
      <c r="F263" s="136"/>
    </row>
    <row r="264" spans="1:10" s="27" customFormat="1" ht="15" customHeight="1" x14ac:dyDescent="0.2">
      <c r="A264" s="135"/>
      <c r="B264" s="137" t="s">
        <v>85</v>
      </c>
      <c r="C264" s="94" t="s">
        <v>22</v>
      </c>
      <c r="D264" s="46"/>
      <c r="E264" s="136"/>
      <c r="F264" s="136"/>
      <c r="J264" s="150"/>
    </row>
    <row r="265" spans="1:10" s="27" customFormat="1" ht="15" customHeight="1" x14ac:dyDescent="0.2">
      <c r="A265" s="135"/>
      <c r="B265" s="153"/>
      <c r="C265" s="94"/>
      <c r="D265" s="46"/>
      <c r="E265" s="136"/>
      <c r="F265" s="136"/>
      <c r="J265" s="150"/>
    </row>
    <row r="266" spans="1:10" s="144" customFormat="1" ht="15" customHeight="1" x14ac:dyDescent="0.2">
      <c r="A266" s="138" t="s">
        <v>226</v>
      </c>
      <c r="B266" s="139" t="s">
        <v>77</v>
      </c>
      <c r="C266" s="154"/>
      <c r="D266" s="155"/>
      <c r="E266" s="147"/>
      <c r="F266" s="147"/>
    </row>
    <row r="267" spans="1:10" s="27" customFormat="1" ht="11.25" x14ac:dyDescent="0.2">
      <c r="A267" s="138"/>
      <c r="B267" s="112" t="s">
        <v>121</v>
      </c>
      <c r="C267" s="94" t="s">
        <v>75</v>
      </c>
      <c r="D267" s="39"/>
      <c r="E267" s="136"/>
      <c r="F267" s="136"/>
      <c r="J267" s="150"/>
    </row>
    <row r="268" spans="1:10" s="27" customFormat="1" ht="15" customHeight="1" x14ac:dyDescent="0.2">
      <c r="A268" s="135"/>
      <c r="B268" s="153"/>
      <c r="C268" s="94"/>
      <c r="D268" s="46"/>
      <c r="E268" s="136"/>
      <c r="F268" s="136"/>
      <c r="J268" s="150"/>
    </row>
    <row r="269" spans="1:10" s="144" customFormat="1" ht="15" customHeight="1" x14ac:dyDescent="0.2">
      <c r="A269" s="138" t="s">
        <v>227</v>
      </c>
      <c r="B269" s="139" t="s">
        <v>87</v>
      </c>
      <c r="C269" s="145"/>
      <c r="D269" s="146"/>
      <c r="E269" s="147"/>
      <c r="F269" s="147"/>
    </row>
    <row r="270" spans="1:10" s="27" customFormat="1" ht="22.5" x14ac:dyDescent="0.2">
      <c r="A270" s="135"/>
      <c r="B270" s="112" t="s">
        <v>90</v>
      </c>
      <c r="C270" s="94"/>
      <c r="D270" s="46"/>
      <c r="E270" s="136"/>
      <c r="F270" s="136"/>
      <c r="J270" s="150"/>
    </row>
    <row r="271" spans="1:10" s="29" customFormat="1" ht="15" customHeight="1" x14ac:dyDescent="0.2">
      <c r="A271" s="135"/>
      <c r="B271" s="137" t="s">
        <v>83</v>
      </c>
      <c r="C271" s="94" t="s">
        <v>22</v>
      </c>
      <c r="D271" s="46"/>
      <c r="E271" s="136"/>
      <c r="F271" s="136"/>
    </row>
    <row r="272" spans="1:10" s="29" customFormat="1" ht="15" customHeight="1" x14ac:dyDescent="0.2">
      <c r="A272" s="135"/>
      <c r="B272" s="137" t="s">
        <v>84</v>
      </c>
      <c r="C272" s="94" t="s">
        <v>22</v>
      </c>
      <c r="D272" s="46"/>
      <c r="E272" s="136"/>
      <c r="F272" s="136"/>
    </row>
    <row r="273" spans="1:10" s="29" customFormat="1" ht="15" customHeight="1" x14ac:dyDescent="0.2">
      <c r="A273" s="135"/>
      <c r="B273" s="137" t="s">
        <v>85</v>
      </c>
      <c r="C273" s="94" t="s">
        <v>22</v>
      </c>
      <c r="D273" s="46"/>
      <c r="E273" s="136"/>
      <c r="F273" s="136"/>
    </row>
    <row r="274" spans="1:10" s="29" customFormat="1" ht="15" customHeight="1" x14ac:dyDescent="0.2">
      <c r="A274" s="135"/>
      <c r="B274" s="137"/>
      <c r="C274" s="94"/>
      <c r="D274" s="46"/>
      <c r="E274" s="136"/>
      <c r="F274" s="136"/>
    </row>
    <row r="275" spans="1:10" s="99" customFormat="1" ht="24.75" customHeight="1" x14ac:dyDescent="0.2">
      <c r="A275" s="121" t="s">
        <v>228</v>
      </c>
      <c r="B275" s="122" t="str">
        <f>UPPER("Appareils sanitaires et attentes diverses")</f>
        <v>APPAREILS SANITAIRES ET ATTENTES DIVERSES</v>
      </c>
      <c r="C275" s="123"/>
      <c r="D275" s="124"/>
      <c r="E275" s="125"/>
      <c r="F275" s="125"/>
    </row>
    <row r="276" spans="1:10" s="144" customFormat="1" ht="15" customHeight="1" x14ac:dyDescent="0.2">
      <c r="A276" s="138" t="s">
        <v>229</v>
      </c>
      <c r="B276" s="139" t="s">
        <v>162</v>
      </c>
      <c r="C276" s="94"/>
      <c r="D276" s="39"/>
      <c r="E276" s="136"/>
      <c r="F276" s="147"/>
    </row>
    <row r="277" spans="1:10" s="27" customFormat="1" ht="15" customHeight="1" x14ac:dyDescent="0.2">
      <c r="A277" s="135"/>
      <c r="B277" s="112" t="s">
        <v>123</v>
      </c>
      <c r="C277" s="94" t="s">
        <v>21</v>
      </c>
      <c r="D277" s="39"/>
      <c r="E277" s="136"/>
      <c r="F277" s="136"/>
      <c r="J277" s="150"/>
    </row>
    <row r="278" spans="1:10" s="27" customFormat="1" ht="22.5" x14ac:dyDescent="0.2">
      <c r="A278" s="135"/>
      <c r="B278" s="112" t="s">
        <v>91</v>
      </c>
      <c r="C278" s="94" t="s">
        <v>21</v>
      </c>
      <c r="D278" s="39"/>
      <c r="E278" s="136"/>
      <c r="F278" s="136"/>
      <c r="J278" s="150"/>
    </row>
    <row r="279" spans="1:10" s="27" customFormat="1" ht="15" customHeight="1" x14ac:dyDescent="0.2">
      <c r="A279" s="135"/>
      <c r="B279" s="112"/>
      <c r="C279" s="94"/>
      <c r="D279" s="39"/>
      <c r="E279" s="136"/>
      <c r="F279" s="136"/>
      <c r="J279" s="150"/>
    </row>
    <row r="280" spans="1:10" s="144" customFormat="1" ht="15" customHeight="1" x14ac:dyDescent="0.2">
      <c r="A280" s="138" t="s">
        <v>230</v>
      </c>
      <c r="B280" s="139" t="s">
        <v>163</v>
      </c>
      <c r="C280" s="94"/>
      <c r="D280" s="39"/>
      <c r="E280" s="136"/>
      <c r="F280" s="147"/>
    </row>
    <row r="281" spans="1:10" s="27" customFormat="1" ht="15" customHeight="1" x14ac:dyDescent="0.2">
      <c r="A281" s="135"/>
      <c r="B281" s="112" t="s">
        <v>23</v>
      </c>
      <c r="C281" s="94" t="s">
        <v>75</v>
      </c>
      <c r="D281" s="39"/>
      <c r="E281" s="136"/>
      <c r="F281" s="136"/>
      <c r="J281" s="150"/>
    </row>
    <row r="282" spans="1:10" s="27" customFormat="1" ht="15" customHeight="1" x14ac:dyDescent="0.2">
      <c r="A282" s="135"/>
      <c r="B282" s="112"/>
      <c r="C282" s="94"/>
      <c r="D282" s="39"/>
      <c r="E282" s="136"/>
      <c r="F282" s="136"/>
      <c r="J282" s="150"/>
    </row>
    <row r="283" spans="1:10" s="144" customFormat="1" ht="15" customHeight="1" x14ac:dyDescent="0.2">
      <c r="A283" s="138" t="s">
        <v>231</v>
      </c>
      <c r="B283" s="139" t="s">
        <v>164</v>
      </c>
      <c r="C283" s="94"/>
      <c r="D283" s="39"/>
      <c r="E283" s="136"/>
      <c r="F283" s="147"/>
    </row>
    <row r="284" spans="1:10" s="27" customFormat="1" ht="15" customHeight="1" x14ac:dyDescent="0.2">
      <c r="A284" s="135"/>
      <c r="B284" s="112" t="s">
        <v>23</v>
      </c>
      <c r="C284" s="94" t="s">
        <v>75</v>
      </c>
      <c r="D284" s="39"/>
      <c r="E284" s="136"/>
      <c r="F284" s="136"/>
      <c r="J284" s="150"/>
    </row>
    <row r="285" spans="1:10" s="140" customFormat="1" ht="15" customHeight="1" x14ac:dyDescent="0.2">
      <c r="A285" s="141"/>
      <c r="B285" s="118"/>
      <c r="C285" s="142"/>
      <c r="D285" s="143"/>
      <c r="E285" s="136"/>
      <c r="F285" s="116"/>
    </row>
    <row r="286" spans="1:10" s="144" customFormat="1" ht="15" customHeight="1" x14ac:dyDescent="0.2">
      <c r="A286" s="138" t="s">
        <v>232</v>
      </c>
      <c r="B286" s="139" t="s">
        <v>92</v>
      </c>
      <c r="C286" s="94"/>
      <c r="D286" s="39"/>
      <c r="E286" s="136"/>
      <c r="F286" s="147"/>
    </row>
    <row r="287" spans="1:10" s="27" customFormat="1" ht="15" customHeight="1" x14ac:dyDescent="0.2">
      <c r="A287" s="135"/>
      <c r="B287" s="112" t="s">
        <v>23</v>
      </c>
      <c r="C287" s="94" t="s">
        <v>75</v>
      </c>
      <c r="D287" s="39"/>
      <c r="E287" s="136"/>
      <c r="F287" s="136"/>
      <c r="J287" s="150"/>
    </row>
    <row r="288" spans="1:10" s="140" customFormat="1" ht="15" customHeight="1" x14ac:dyDescent="0.2">
      <c r="A288" s="141"/>
      <c r="B288" s="118"/>
      <c r="C288" s="142"/>
      <c r="D288" s="143"/>
      <c r="E288" s="136"/>
      <c r="F288" s="116"/>
    </row>
    <row r="289" spans="1:10" s="144" customFormat="1" ht="15" customHeight="1" x14ac:dyDescent="0.2">
      <c r="A289" s="138" t="s">
        <v>233</v>
      </c>
      <c r="B289" s="139" t="s">
        <v>165</v>
      </c>
      <c r="C289" s="94"/>
      <c r="D289" s="39"/>
      <c r="E289" s="136"/>
      <c r="F289" s="147"/>
    </row>
    <row r="290" spans="1:10" s="27" customFormat="1" ht="15" customHeight="1" x14ac:dyDescent="0.2">
      <c r="A290" s="135"/>
      <c r="B290" s="112" t="s">
        <v>23</v>
      </c>
      <c r="C290" s="94" t="s">
        <v>75</v>
      </c>
      <c r="D290" s="39"/>
      <c r="E290" s="136"/>
      <c r="F290" s="136"/>
      <c r="J290" s="150"/>
    </row>
    <row r="291" spans="1:10" s="140" customFormat="1" ht="15" customHeight="1" x14ac:dyDescent="0.2">
      <c r="A291" s="141"/>
      <c r="B291" s="118"/>
      <c r="C291" s="142"/>
      <c r="D291" s="143"/>
      <c r="E291" s="136"/>
      <c r="F291" s="116"/>
    </row>
    <row r="292" spans="1:10" s="144" customFormat="1" ht="15" customHeight="1" x14ac:dyDescent="0.2">
      <c r="A292" s="138" t="s">
        <v>223</v>
      </c>
      <c r="B292" s="139" t="s">
        <v>27</v>
      </c>
      <c r="C292" s="94"/>
      <c r="D292" s="39"/>
      <c r="E292" s="136"/>
      <c r="F292" s="147"/>
    </row>
    <row r="293" spans="1:10" s="27" customFormat="1" ht="15" customHeight="1" x14ac:dyDescent="0.2">
      <c r="A293" s="135"/>
      <c r="B293" s="112" t="s">
        <v>23</v>
      </c>
      <c r="C293" s="94" t="s">
        <v>75</v>
      </c>
      <c r="D293" s="39"/>
      <c r="E293" s="136"/>
      <c r="F293" s="136"/>
      <c r="J293" s="150"/>
    </row>
    <row r="294" spans="1:10" s="140" customFormat="1" ht="15" customHeight="1" x14ac:dyDescent="0.2">
      <c r="A294" s="141"/>
      <c r="B294" s="118"/>
      <c r="C294" s="142"/>
      <c r="D294" s="143"/>
      <c r="E294" s="136"/>
      <c r="F294" s="116"/>
    </row>
    <row r="295" spans="1:10" s="144" customFormat="1" ht="15" customHeight="1" x14ac:dyDescent="0.2">
      <c r="A295" s="138" t="s">
        <v>234</v>
      </c>
      <c r="B295" s="139" t="s">
        <v>106</v>
      </c>
      <c r="C295" s="145"/>
      <c r="D295" s="146"/>
      <c r="E295" s="147"/>
      <c r="F295" s="147"/>
    </row>
    <row r="296" spans="1:10" s="144" customFormat="1" ht="15" customHeight="1" x14ac:dyDescent="0.2">
      <c r="A296" s="138"/>
      <c r="B296" s="156" t="s">
        <v>88</v>
      </c>
      <c r="C296" s="94"/>
      <c r="D296" s="39"/>
      <c r="E296" s="136"/>
      <c r="F296" s="147"/>
    </row>
    <row r="297" spans="1:10" s="29" customFormat="1" ht="25.5" customHeight="1" x14ac:dyDescent="0.2">
      <c r="A297" s="135"/>
      <c r="B297" s="112" t="s">
        <v>89</v>
      </c>
      <c r="C297" s="94" t="s">
        <v>75</v>
      </c>
      <c r="D297" s="46"/>
      <c r="E297" s="136"/>
      <c r="F297" s="136"/>
    </row>
    <row r="298" spans="1:10" s="29" customFormat="1" ht="15" customHeight="1" x14ac:dyDescent="0.2">
      <c r="A298" s="135"/>
      <c r="B298" s="112"/>
      <c r="C298" s="94"/>
      <c r="D298" s="39"/>
      <c r="E298" s="136"/>
      <c r="F298" s="136"/>
    </row>
    <row r="299" spans="1:10" s="144" customFormat="1" ht="15" customHeight="1" x14ac:dyDescent="0.2">
      <c r="A299" s="138"/>
      <c r="B299" s="156" t="s">
        <v>124</v>
      </c>
      <c r="C299" s="94"/>
      <c r="D299" s="39"/>
      <c r="E299" s="136"/>
      <c r="F299" s="147"/>
    </row>
    <row r="300" spans="1:10" s="29" customFormat="1" ht="11.25" x14ac:dyDescent="0.2">
      <c r="A300" s="135"/>
      <c r="B300" s="112" t="s">
        <v>125</v>
      </c>
      <c r="C300" s="94" t="s">
        <v>75</v>
      </c>
      <c r="D300" s="46"/>
      <c r="E300" s="136"/>
      <c r="F300" s="136"/>
    </row>
    <row r="301" spans="1:10" s="29" customFormat="1" ht="11.25" x14ac:dyDescent="0.2">
      <c r="A301" s="135"/>
      <c r="B301" s="112"/>
      <c r="C301" s="94"/>
      <c r="D301" s="39"/>
      <c r="E301" s="136"/>
      <c r="F301" s="136"/>
    </row>
    <row r="302" spans="1:10" s="144" customFormat="1" ht="15" customHeight="1" x14ac:dyDescent="0.2">
      <c r="A302" s="138"/>
      <c r="B302" s="156" t="s">
        <v>107</v>
      </c>
      <c r="C302" s="94"/>
      <c r="D302" s="39"/>
      <c r="E302" s="136"/>
      <c r="F302" s="147"/>
    </row>
    <row r="303" spans="1:10" s="29" customFormat="1" ht="15" customHeight="1" x14ac:dyDescent="0.2">
      <c r="A303" s="135"/>
      <c r="B303" s="112" t="s">
        <v>108</v>
      </c>
      <c r="C303" s="94" t="s">
        <v>75</v>
      </c>
      <c r="D303" s="46"/>
      <c r="E303" s="136"/>
      <c r="F303" s="136"/>
    </row>
    <row r="304" spans="1:10" s="29" customFormat="1" ht="15" customHeight="1" x14ac:dyDescent="0.2">
      <c r="A304" s="135"/>
      <c r="B304" s="112"/>
      <c r="C304" s="94"/>
      <c r="D304" s="46"/>
      <c r="E304" s="241"/>
      <c r="F304" s="136"/>
    </row>
    <row r="305" spans="1:10" s="144" customFormat="1" ht="15" customHeight="1" x14ac:dyDescent="0.2">
      <c r="A305" s="138" t="s">
        <v>235</v>
      </c>
      <c r="B305" s="139" t="s">
        <v>166</v>
      </c>
      <c r="C305" s="94"/>
      <c r="D305" s="39"/>
      <c r="E305" s="136"/>
      <c r="F305" s="147"/>
    </row>
    <row r="306" spans="1:10" s="27" customFormat="1" ht="15" customHeight="1" x14ac:dyDescent="0.2">
      <c r="A306" s="135"/>
      <c r="B306" s="112" t="s">
        <v>23</v>
      </c>
      <c r="C306" s="94" t="s">
        <v>75</v>
      </c>
      <c r="D306" s="39"/>
      <c r="E306" s="136"/>
      <c r="F306" s="136"/>
      <c r="J306" s="150"/>
    </row>
    <row r="307" spans="1:10" s="29" customFormat="1" ht="15" customHeight="1" x14ac:dyDescent="0.2">
      <c r="A307" s="135"/>
      <c r="B307" s="112"/>
      <c r="C307" s="94"/>
      <c r="D307" s="46"/>
      <c r="E307" s="241"/>
      <c r="F307" s="136"/>
    </row>
    <row r="308" spans="1:10" s="29" customFormat="1" ht="15" customHeight="1" x14ac:dyDescent="0.2">
      <c r="A308" s="135"/>
      <c r="B308" s="112"/>
      <c r="C308" s="94"/>
      <c r="D308" s="46"/>
      <c r="E308" s="241"/>
      <c r="F308" s="136"/>
    </row>
    <row r="309" spans="1:10" s="85" customFormat="1" ht="15" customHeight="1" x14ac:dyDescent="0.2">
      <c r="A309" s="157"/>
      <c r="B309" s="158"/>
      <c r="C309" s="157"/>
      <c r="D309" s="157"/>
      <c r="F309" s="159"/>
    </row>
    <row r="310" spans="1:10" s="85" customFormat="1" ht="24.75" customHeight="1" x14ac:dyDescent="0.25">
      <c r="A310" s="86"/>
      <c r="B310" s="87"/>
      <c r="C310" s="88"/>
      <c r="D310" s="89" t="s">
        <v>33</v>
      </c>
      <c r="E310" s="91">
        <v>7</v>
      </c>
      <c r="F310" s="90"/>
    </row>
    <row r="311" spans="1:10" s="85" customFormat="1" ht="15" customHeight="1" x14ac:dyDescent="0.2">
      <c r="A311" s="92"/>
      <c r="B311" s="227"/>
      <c r="C311" s="228"/>
      <c r="D311" s="95"/>
      <c r="E311" s="96"/>
      <c r="F311" s="96"/>
    </row>
    <row r="312" spans="1:10" s="85" customFormat="1" ht="20.100000000000001" customHeight="1" x14ac:dyDescent="0.25">
      <c r="A312" s="86"/>
      <c r="B312" s="87"/>
      <c r="C312" s="231"/>
      <c r="D312" s="232"/>
      <c r="E312" s="233" t="s">
        <v>126</v>
      </c>
      <c r="F312" s="234"/>
    </row>
    <row r="313" spans="1:10" s="85" customFormat="1" ht="20.100000000000001" customHeight="1" x14ac:dyDescent="0.25">
      <c r="A313" s="86"/>
      <c r="B313" s="235"/>
      <c r="C313" s="231"/>
      <c r="D313" s="232"/>
      <c r="E313" s="233" t="s">
        <v>127</v>
      </c>
      <c r="F313" s="236"/>
    </row>
    <row r="314" spans="1:10" s="85" customFormat="1" ht="20.100000000000001" customHeight="1" x14ac:dyDescent="0.2">
      <c r="A314" s="86"/>
      <c r="B314" s="237"/>
      <c r="C314" s="238"/>
      <c r="D314" s="239"/>
      <c r="E314" s="240" t="s">
        <v>128</v>
      </c>
      <c r="F314" s="234" t="str">
        <f>IF(SUM(F312:F313)&gt;0,SUM(F312:F313),"")</f>
        <v/>
      </c>
    </row>
    <row r="315" spans="1:10" s="27" customFormat="1" ht="11.25" x14ac:dyDescent="0.2">
      <c r="A315" s="135"/>
      <c r="B315" s="112"/>
      <c r="C315" s="94"/>
      <c r="D315" s="39"/>
      <c r="E315" s="136"/>
      <c r="F315" s="136"/>
      <c r="J315" s="150"/>
    </row>
    <row r="316" spans="1:10" s="217" customFormat="1" ht="24.75" customHeight="1" x14ac:dyDescent="0.25">
      <c r="A316" s="75">
        <v>8</v>
      </c>
      <c r="B316" s="77" t="s">
        <v>171</v>
      </c>
      <c r="C316" s="80"/>
      <c r="D316" s="103"/>
      <c r="E316" s="104"/>
      <c r="F316" s="104" t="str">
        <f>IF(E316&gt;0,E316*D316,"")</f>
        <v/>
      </c>
    </row>
    <row r="317" spans="1:10" s="27" customFormat="1" ht="15" customHeight="1" x14ac:dyDescent="0.2">
      <c r="A317" s="135"/>
      <c r="B317" s="112" t="s">
        <v>155</v>
      </c>
      <c r="C317" s="94" t="s">
        <v>21</v>
      </c>
      <c r="D317" s="39"/>
      <c r="E317" s="136"/>
      <c r="F317" s="136"/>
      <c r="J317" s="150"/>
    </row>
    <row r="318" spans="1:10" s="27" customFormat="1" ht="11.25" x14ac:dyDescent="0.2">
      <c r="A318" s="135"/>
      <c r="B318" s="112"/>
      <c r="C318" s="94"/>
      <c r="D318" s="39"/>
      <c r="E318" s="136"/>
      <c r="F318" s="136"/>
      <c r="J318" s="150"/>
    </row>
    <row r="319" spans="1:10" s="85" customFormat="1" ht="24.75" customHeight="1" x14ac:dyDescent="0.25">
      <c r="A319" s="86"/>
      <c r="B319" s="87"/>
      <c r="C319" s="88"/>
      <c r="D319" s="89" t="s">
        <v>33</v>
      </c>
      <c r="E319" s="91">
        <v>8</v>
      </c>
      <c r="F319" s="90"/>
    </row>
    <row r="320" spans="1:10" s="85" customFormat="1" ht="24.75" customHeight="1" x14ac:dyDescent="0.2">
      <c r="A320" s="86"/>
      <c r="B320" s="87"/>
      <c r="C320" s="88"/>
      <c r="D320" s="95"/>
      <c r="E320" s="91"/>
      <c r="F320" s="225"/>
    </row>
    <row r="321" spans="1:14" s="85" customFormat="1" ht="20.100000000000001" customHeight="1" x14ac:dyDescent="0.25">
      <c r="A321" s="86"/>
      <c r="B321" s="87"/>
      <c r="C321" s="231"/>
      <c r="D321" s="232"/>
      <c r="E321" s="233" t="s">
        <v>167</v>
      </c>
      <c r="F321" s="234"/>
    </row>
    <row r="322" spans="1:14" s="85" customFormat="1" ht="20.100000000000001" customHeight="1" x14ac:dyDescent="0.25">
      <c r="A322" s="86"/>
      <c r="B322" s="235"/>
      <c r="C322" s="231"/>
      <c r="D322" s="232"/>
      <c r="E322" s="233" t="s">
        <v>127</v>
      </c>
      <c r="F322" s="236"/>
    </row>
    <row r="323" spans="1:14" s="85" customFormat="1" ht="20.100000000000001" customHeight="1" x14ac:dyDescent="0.2">
      <c r="A323" s="86"/>
      <c r="B323" s="237"/>
      <c r="C323" s="238"/>
      <c r="D323" s="239"/>
      <c r="E323" s="240" t="s">
        <v>168</v>
      </c>
      <c r="F323" s="234" t="str">
        <f>IF(SUM(F321:F322)&gt;0,SUM(F321:F322),"")</f>
        <v/>
      </c>
    </row>
    <row r="324" spans="1:14" customFormat="1" ht="15" customHeight="1" x14ac:dyDescent="0.25">
      <c r="A324" s="1"/>
      <c r="B324" s="1"/>
      <c r="C324" s="83"/>
      <c r="D324" s="39"/>
      <c r="E324" s="57"/>
      <c r="F324" s="62"/>
    </row>
    <row r="325" spans="1:14" customFormat="1" ht="15" customHeight="1" x14ac:dyDescent="0.25">
      <c r="A325" s="1"/>
      <c r="B325" s="1"/>
      <c r="C325" s="83"/>
      <c r="D325" s="39"/>
      <c r="E325" s="57"/>
      <c r="F325" s="62"/>
    </row>
    <row r="326" spans="1:14" customFormat="1" ht="15" customHeight="1" x14ac:dyDescent="0.25">
      <c r="A326" s="1"/>
      <c r="B326" s="1"/>
      <c r="C326" s="83"/>
      <c r="D326" s="39"/>
      <c r="E326" s="57"/>
      <c r="F326" s="62"/>
    </row>
    <row r="327" spans="1:14" customFormat="1" ht="15" customHeight="1" x14ac:dyDescent="0.25">
      <c r="A327" s="1"/>
      <c r="B327" s="1"/>
      <c r="C327" s="83"/>
      <c r="D327" s="39"/>
      <c r="E327" s="57"/>
      <c r="F327" s="62"/>
    </row>
    <row r="328" spans="1:14" customFormat="1" ht="15" customHeight="1" x14ac:dyDescent="0.25">
      <c r="A328" s="1"/>
      <c r="B328" s="1"/>
      <c r="C328" s="83"/>
      <c r="D328" s="39"/>
      <c r="E328" s="57"/>
      <c r="F328" s="62"/>
    </row>
    <row r="329" spans="1:14" x14ac:dyDescent="0.2">
      <c r="A329" s="1"/>
      <c r="G329" s="1"/>
      <c r="H329" s="1"/>
      <c r="I329" s="1"/>
      <c r="J329" s="1"/>
      <c r="K329" s="1"/>
      <c r="L329" s="1"/>
      <c r="M329" s="1"/>
      <c r="N329" s="1"/>
    </row>
    <row r="330" spans="1:14" x14ac:dyDescent="0.2">
      <c r="A330" s="1"/>
      <c r="G330" s="1"/>
      <c r="H330" s="1"/>
      <c r="I330" s="1"/>
      <c r="J330" s="1"/>
      <c r="K330" s="1"/>
      <c r="L330" s="1"/>
      <c r="M330" s="1"/>
      <c r="N330" s="1"/>
    </row>
    <row r="331" spans="1:14" x14ac:dyDescent="0.2">
      <c r="A331" s="1"/>
      <c r="G331" s="1"/>
      <c r="H331" s="1"/>
      <c r="I331" s="1"/>
      <c r="J331" s="1"/>
      <c r="K331" s="1"/>
      <c r="L331" s="1"/>
      <c r="M331" s="1"/>
      <c r="N331" s="1"/>
    </row>
    <row r="332" spans="1:14" x14ac:dyDescent="0.2">
      <c r="A332" s="1"/>
      <c r="G332" s="1"/>
      <c r="H332" s="1"/>
      <c r="I332" s="1"/>
      <c r="J332" s="1"/>
      <c r="K332" s="1"/>
      <c r="L332" s="1"/>
      <c r="M332" s="1"/>
      <c r="N332" s="1"/>
    </row>
    <row r="333" spans="1:14" x14ac:dyDescent="0.2">
      <c r="A333" s="1"/>
      <c r="G333" s="1"/>
      <c r="H333" s="1"/>
      <c r="I333" s="1"/>
      <c r="J333" s="1"/>
      <c r="K333" s="1"/>
      <c r="L333" s="1"/>
      <c r="M333" s="1"/>
      <c r="N333" s="1"/>
    </row>
    <row r="334" spans="1:14" x14ac:dyDescent="0.2">
      <c r="A334" s="1"/>
      <c r="C334" s="2"/>
      <c r="D334" s="1"/>
      <c r="E334" s="58"/>
      <c r="F334" s="63"/>
      <c r="G334" s="1"/>
      <c r="H334" s="1"/>
      <c r="I334" s="1"/>
      <c r="J334" s="1"/>
      <c r="K334" s="1"/>
      <c r="L334" s="1"/>
      <c r="M334" s="1"/>
      <c r="N334" s="1"/>
    </row>
    <row r="335" spans="1:14" x14ac:dyDescent="0.2">
      <c r="A335" s="71"/>
      <c r="C335" s="2"/>
      <c r="D335" s="1"/>
      <c r="E335" s="58"/>
      <c r="F335" s="63"/>
      <c r="G335" s="1"/>
      <c r="H335" s="1"/>
      <c r="I335" s="1"/>
      <c r="J335" s="1"/>
      <c r="K335" s="1"/>
      <c r="L335" s="1"/>
      <c r="M335" s="1"/>
      <c r="N335" s="1"/>
    </row>
    <row r="336" spans="1:14" x14ac:dyDescent="0.2">
      <c r="A336" s="71"/>
      <c r="C336" s="2"/>
      <c r="D336" s="1"/>
      <c r="E336" s="58"/>
      <c r="F336" s="63"/>
      <c r="G336" s="1"/>
      <c r="H336" s="1"/>
      <c r="I336" s="1"/>
      <c r="J336" s="1"/>
      <c r="K336" s="1"/>
      <c r="L336" s="1"/>
      <c r="M336" s="1"/>
      <c r="N336" s="1"/>
    </row>
    <row r="337" spans="1:14" x14ac:dyDescent="0.2">
      <c r="A337" s="71"/>
      <c r="C337" s="2"/>
      <c r="D337" s="1"/>
      <c r="E337" s="58"/>
      <c r="F337" s="63"/>
      <c r="G337" s="1"/>
      <c r="H337" s="1"/>
      <c r="I337" s="1"/>
      <c r="J337" s="1"/>
      <c r="K337" s="1"/>
      <c r="L337" s="1"/>
      <c r="M337" s="1"/>
      <c r="N337" s="1"/>
    </row>
    <row r="338" spans="1:14" x14ac:dyDescent="0.2">
      <c r="A338" s="71"/>
      <c r="C338" s="2"/>
      <c r="D338" s="1"/>
      <c r="E338" s="58"/>
      <c r="F338" s="63"/>
      <c r="G338" s="1"/>
      <c r="H338" s="1"/>
      <c r="I338" s="1"/>
      <c r="J338" s="1"/>
      <c r="K338" s="1"/>
      <c r="L338" s="1"/>
      <c r="M338" s="1"/>
      <c r="N338" s="1"/>
    </row>
    <row r="339" spans="1:14" x14ac:dyDescent="0.2">
      <c r="A339" s="71"/>
      <c r="C339" s="2"/>
      <c r="D339" s="1"/>
      <c r="E339" s="58"/>
      <c r="F339" s="63"/>
      <c r="G339" s="1"/>
      <c r="H339" s="1"/>
      <c r="I339" s="1"/>
      <c r="J339" s="1"/>
      <c r="K339" s="1"/>
      <c r="L339" s="1"/>
      <c r="M339" s="1"/>
      <c r="N339" s="1"/>
    </row>
    <row r="340" spans="1:14" x14ac:dyDescent="0.2">
      <c r="A340" s="71"/>
      <c r="C340" s="2"/>
      <c r="D340" s="1"/>
      <c r="E340" s="58"/>
      <c r="F340" s="63"/>
      <c r="G340" s="1"/>
      <c r="H340" s="1"/>
      <c r="I340" s="1"/>
      <c r="J340" s="1"/>
      <c r="K340" s="1"/>
      <c r="L340" s="1"/>
      <c r="M340" s="1"/>
      <c r="N340" s="1"/>
    </row>
    <row r="341" spans="1:14" x14ac:dyDescent="0.2">
      <c r="A341" s="71"/>
      <c r="C341" s="2"/>
      <c r="D341" s="1"/>
      <c r="E341" s="58"/>
      <c r="F341" s="63"/>
      <c r="G341" s="1"/>
      <c r="H341" s="1"/>
      <c r="I341" s="1"/>
      <c r="J341" s="1"/>
      <c r="K341" s="1"/>
      <c r="L341" s="1"/>
      <c r="M341" s="1"/>
      <c r="N341" s="1"/>
    </row>
    <row r="342" spans="1:14" x14ac:dyDescent="0.2">
      <c r="A342" s="71"/>
      <c r="C342" s="2"/>
      <c r="D342" s="1"/>
      <c r="E342" s="58"/>
      <c r="F342" s="63"/>
      <c r="G342" s="1"/>
      <c r="H342" s="1"/>
      <c r="I342" s="1"/>
      <c r="J342" s="1"/>
      <c r="K342" s="1"/>
      <c r="L342" s="1"/>
      <c r="M342" s="1"/>
      <c r="N342" s="1"/>
    </row>
    <row r="343" spans="1:14" x14ac:dyDescent="0.2">
      <c r="A343" s="71"/>
      <c r="C343" s="2"/>
      <c r="D343" s="1"/>
      <c r="E343" s="58"/>
      <c r="F343" s="63"/>
      <c r="G343" s="1"/>
      <c r="H343" s="1"/>
      <c r="I343" s="1"/>
      <c r="J343" s="1"/>
      <c r="K343" s="1"/>
      <c r="L343" s="1"/>
      <c r="M343" s="1"/>
      <c r="N343" s="1"/>
    </row>
    <row r="344" spans="1:14" x14ac:dyDescent="0.2">
      <c r="A344" s="71"/>
      <c r="C344" s="2"/>
      <c r="D344" s="1"/>
      <c r="E344" s="58"/>
      <c r="F344" s="63"/>
      <c r="G344" s="1"/>
      <c r="H344" s="1"/>
      <c r="I344" s="1"/>
      <c r="J344" s="1"/>
      <c r="K344" s="1"/>
      <c r="L344" s="1"/>
      <c r="M344" s="1"/>
      <c r="N344" s="1"/>
    </row>
    <row r="345" spans="1:14" x14ac:dyDescent="0.2">
      <c r="A345" s="71"/>
      <c r="C345" s="2"/>
      <c r="D345" s="1"/>
      <c r="E345" s="58"/>
      <c r="F345" s="63"/>
      <c r="G345" s="1"/>
      <c r="H345" s="1"/>
      <c r="I345" s="1"/>
      <c r="J345" s="1"/>
      <c r="K345" s="1"/>
      <c r="L345" s="1"/>
      <c r="M345" s="1"/>
      <c r="N345" s="1"/>
    </row>
    <row r="346" spans="1:14" x14ac:dyDescent="0.2">
      <c r="A346" s="71"/>
      <c r="C346" s="2"/>
      <c r="D346" s="1"/>
      <c r="E346" s="58"/>
      <c r="F346" s="63"/>
      <c r="G346" s="1"/>
      <c r="H346" s="1"/>
      <c r="I346" s="1"/>
      <c r="J346" s="1"/>
      <c r="K346" s="1"/>
      <c r="L346" s="1"/>
      <c r="M346" s="1"/>
      <c r="N346" s="1"/>
    </row>
    <row r="347" spans="1:14" x14ac:dyDescent="0.2">
      <c r="A347" s="71"/>
      <c r="C347" s="2"/>
      <c r="D347" s="1"/>
      <c r="E347" s="58"/>
      <c r="F347" s="63"/>
      <c r="G347" s="1"/>
      <c r="H347" s="1"/>
      <c r="I347" s="1"/>
      <c r="J347" s="1"/>
      <c r="K347" s="1"/>
      <c r="L347" s="1"/>
      <c r="M347" s="1"/>
      <c r="N347" s="1"/>
    </row>
    <row r="348" spans="1:14" x14ac:dyDescent="0.2">
      <c r="A348" s="71"/>
      <c r="C348" s="2"/>
      <c r="D348" s="1"/>
      <c r="E348" s="58"/>
      <c r="F348" s="63"/>
      <c r="G348" s="1"/>
      <c r="H348" s="1"/>
      <c r="I348" s="1"/>
      <c r="J348" s="1"/>
      <c r="K348" s="1"/>
      <c r="L348" s="1"/>
      <c r="M348" s="1"/>
      <c r="N348" s="1"/>
    </row>
    <row r="349" spans="1:14" x14ac:dyDescent="0.2">
      <c r="A349" s="71"/>
      <c r="C349" s="2"/>
      <c r="D349" s="1"/>
      <c r="E349" s="58"/>
      <c r="F349" s="63"/>
      <c r="G349" s="1"/>
      <c r="H349" s="1"/>
      <c r="I349" s="1"/>
      <c r="J349" s="1"/>
      <c r="K349" s="1"/>
      <c r="L349" s="1"/>
      <c r="M349" s="1"/>
      <c r="N349" s="1"/>
    </row>
    <row r="363" spans="1:14" customFormat="1" ht="15" customHeight="1" x14ac:dyDescent="0.25">
      <c r="A363" s="70"/>
      <c r="B363" s="1"/>
      <c r="C363" s="83"/>
      <c r="D363" s="39"/>
      <c r="E363" s="57"/>
      <c r="F363" s="62"/>
      <c r="G363" s="38"/>
      <c r="H363" s="39"/>
      <c r="I363" s="59"/>
      <c r="J363" s="55"/>
      <c r="K363" s="38"/>
      <c r="L363" s="39"/>
      <c r="M363" s="59"/>
      <c r="N363" s="55"/>
    </row>
    <row r="364" spans="1:14" customFormat="1" ht="15" customHeight="1" x14ac:dyDescent="0.25">
      <c r="A364" s="70"/>
      <c r="B364" s="1"/>
      <c r="C364" s="83"/>
      <c r="D364" s="39"/>
      <c r="E364" s="57"/>
      <c r="F364" s="62"/>
      <c r="G364" s="38"/>
      <c r="H364" s="39"/>
      <c r="I364" s="59"/>
      <c r="J364" s="55"/>
      <c r="K364" s="38"/>
      <c r="L364" s="39"/>
      <c r="M364" s="59"/>
      <c r="N364" s="55"/>
    </row>
    <row r="365" spans="1:14" customFormat="1" ht="15" customHeight="1" x14ac:dyDescent="0.25">
      <c r="A365" s="70"/>
      <c r="B365" s="1"/>
      <c r="C365" s="83"/>
      <c r="D365" s="39"/>
      <c r="E365" s="57"/>
      <c r="F365" s="62"/>
      <c r="G365" s="38"/>
      <c r="H365" s="39"/>
      <c r="I365" s="59"/>
      <c r="J365" s="55"/>
      <c r="K365" s="38"/>
      <c r="L365" s="39"/>
      <c r="M365" s="59"/>
      <c r="N365" s="55"/>
    </row>
    <row r="366" spans="1:14" customFormat="1" ht="15" customHeight="1" x14ac:dyDescent="0.25">
      <c r="A366" s="70"/>
      <c r="B366" s="1"/>
      <c r="C366" s="83"/>
      <c r="D366" s="39"/>
      <c r="E366" s="57"/>
      <c r="F366" s="62"/>
      <c r="G366" s="38"/>
      <c r="H366" s="39"/>
      <c r="I366" s="59"/>
      <c r="J366" s="55"/>
      <c r="K366" s="38"/>
      <c r="L366" s="39"/>
      <c r="M366" s="59"/>
      <c r="N366" s="55"/>
    </row>
    <row r="367" spans="1:14" customFormat="1" ht="15" customHeight="1" x14ac:dyDescent="0.25">
      <c r="A367" s="70"/>
      <c r="B367" s="1"/>
      <c r="C367" s="83"/>
      <c r="D367" s="39"/>
      <c r="E367" s="57"/>
      <c r="F367" s="62"/>
      <c r="G367" s="38"/>
      <c r="H367" s="39"/>
      <c r="I367" s="59"/>
      <c r="J367" s="55"/>
      <c r="K367" s="38"/>
      <c r="L367" s="39"/>
      <c r="M367" s="59"/>
      <c r="N367" s="55"/>
    </row>
    <row r="368" spans="1:14" customFormat="1" ht="15" customHeight="1" x14ac:dyDescent="0.25">
      <c r="A368" s="70"/>
      <c r="B368" s="1"/>
      <c r="C368" s="83"/>
      <c r="D368" s="39"/>
      <c r="E368" s="57"/>
      <c r="F368" s="62"/>
      <c r="G368" s="38"/>
      <c r="H368" s="39"/>
      <c r="I368" s="59"/>
      <c r="J368" s="55"/>
      <c r="K368" s="38"/>
      <c r="L368" s="39"/>
      <c r="M368" s="59"/>
      <c r="N368" s="55"/>
    </row>
    <row r="369" spans="1:14" customFormat="1" ht="15" customHeight="1" x14ac:dyDescent="0.25">
      <c r="A369" s="70"/>
      <c r="B369" s="1"/>
      <c r="C369" s="83"/>
      <c r="D369" s="39"/>
      <c r="E369" s="57"/>
      <c r="F369" s="62"/>
      <c r="G369" s="38"/>
      <c r="H369" s="39"/>
      <c r="I369" s="59"/>
      <c r="J369" s="55"/>
      <c r="K369" s="38"/>
      <c r="L369" s="39"/>
      <c r="M369" s="59"/>
      <c r="N369" s="55"/>
    </row>
    <row r="370" spans="1:14" customFormat="1" ht="15" customHeight="1" x14ac:dyDescent="0.25">
      <c r="A370" s="70"/>
      <c r="B370" s="1"/>
      <c r="C370" s="83"/>
      <c r="D370" s="39"/>
      <c r="E370" s="57"/>
      <c r="F370" s="62"/>
      <c r="G370" s="38"/>
      <c r="H370" s="39"/>
      <c r="I370" s="59"/>
      <c r="J370" s="55"/>
      <c r="K370" s="38"/>
      <c r="L370" s="39"/>
      <c r="M370" s="59"/>
      <c r="N370" s="55"/>
    </row>
    <row r="371" spans="1:14" customFormat="1" ht="15" customHeight="1" x14ac:dyDescent="0.25">
      <c r="A371" s="70"/>
      <c r="B371" s="1"/>
      <c r="C371" s="83"/>
      <c r="D371" s="39"/>
      <c r="E371" s="57"/>
      <c r="F371" s="62"/>
      <c r="G371" s="38"/>
      <c r="H371" s="39"/>
      <c r="I371" s="59"/>
      <c r="J371" s="55"/>
      <c r="K371" s="38"/>
      <c r="L371" s="39"/>
      <c r="M371" s="59"/>
      <c r="N371" s="55"/>
    </row>
    <row r="372" spans="1:14" customFormat="1" ht="15" customHeight="1" x14ac:dyDescent="0.25">
      <c r="A372" s="70"/>
      <c r="B372" s="1"/>
      <c r="C372" s="83"/>
      <c r="D372" s="39"/>
      <c r="E372" s="57"/>
      <c r="F372" s="62"/>
      <c r="G372" s="38"/>
      <c r="H372" s="39"/>
      <c r="I372" s="59"/>
      <c r="J372" s="55"/>
      <c r="K372" s="38"/>
      <c r="L372" s="39"/>
      <c r="M372" s="59"/>
      <c r="N372" s="55"/>
    </row>
    <row r="373" spans="1:14" customFormat="1" ht="15" customHeight="1" x14ac:dyDescent="0.25">
      <c r="A373" s="70"/>
      <c r="B373" s="1"/>
      <c r="C373" s="83"/>
      <c r="D373" s="39"/>
      <c r="E373" s="57"/>
      <c r="F373" s="62"/>
      <c r="G373" s="38"/>
      <c r="H373" s="39"/>
      <c r="I373" s="59"/>
      <c r="J373" s="55"/>
      <c r="K373" s="38"/>
      <c r="L373" s="39"/>
      <c r="M373" s="59"/>
      <c r="N373" s="55"/>
    </row>
    <row r="374" spans="1:14" customFormat="1" ht="15" customHeight="1" x14ac:dyDescent="0.25">
      <c r="A374" s="70"/>
      <c r="B374" s="1"/>
      <c r="C374" s="83"/>
      <c r="D374" s="39"/>
      <c r="E374" s="57"/>
      <c r="F374" s="62"/>
      <c r="G374" s="38"/>
      <c r="H374" s="39"/>
      <c r="I374" s="59"/>
      <c r="J374" s="55"/>
      <c r="K374" s="38"/>
      <c r="L374" s="39"/>
      <c r="M374" s="59"/>
      <c r="N374" s="55"/>
    </row>
    <row r="375" spans="1:14" customFormat="1" ht="15" customHeight="1" x14ac:dyDescent="0.25">
      <c r="A375" s="70"/>
      <c r="B375" s="1"/>
      <c r="C375" s="83"/>
      <c r="D375" s="39"/>
      <c r="E375" s="57"/>
      <c r="F375" s="62"/>
      <c r="G375" s="38"/>
      <c r="H375" s="39"/>
      <c r="I375" s="59"/>
      <c r="J375" s="55"/>
      <c r="K375" s="38"/>
      <c r="L375" s="39"/>
      <c r="M375" s="59"/>
      <c r="N375" s="55"/>
    </row>
    <row r="376" spans="1:14" customFormat="1" ht="15" customHeight="1" x14ac:dyDescent="0.25">
      <c r="A376" s="70"/>
      <c r="B376" s="1"/>
      <c r="C376" s="83"/>
      <c r="D376" s="39"/>
      <c r="E376" s="57"/>
      <c r="F376" s="62"/>
      <c r="G376" s="38"/>
      <c r="H376" s="39"/>
      <c r="I376" s="59"/>
      <c r="J376" s="55"/>
      <c r="K376" s="38"/>
      <c r="L376" s="39"/>
      <c r="M376" s="59"/>
      <c r="N376" s="55"/>
    </row>
    <row r="377" spans="1:14" customFormat="1" ht="15" customHeight="1" x14ac:dyDescent="0.25">
      <c r="A377" s="70"/>
      <c r="B377" s="1"/>
      <c r="C377" s="83"/>
      <c r="D377" s="39"/>
      <c r="E377" s="57"/>
      <c r="F377" s="62"/>
      <c r="G377" s="38"/>
      <c r="H377" s="39"/>
      <c r="I377" s="59"/>
      <c r="J377" s="55"/>
      <c r="K377" s="38"/>
      <c r="L377" s="39"/>
      <c r="M377" s="59"/>
      <c r="N377" s="55"/>
    </row>
    <row r="378" spans="1:14" customFormat="1" ht="15" customHeight="1" x14ac:dyDescent="0.25">
      <c r="A378" s="70"/>
      <c r="B378" s="1"/>
      <c r="C378" s="83"/>
      <c r="D378" s="39"/>
      <c r="E378" s="57"/>
      <c r="F378" s="62"/>
      <c r="G378" s="38"/>
      <c r="H378" s="39"/>
      <c r="I378" s="59"/>
      <c r="J378" s="55"/>
      <c r="K378" s="38"/>
      <c r="L378" s="39"/>
      <c r="M378" s="59"/>
      <c r="N378" s="55"/>
    </row>
    <row r="379" spans="1:14" customFormat="1" ht="15" customHeight="1" x14ac:dyDescent="0.25">
      <c r="A379" s="70"/>
      <c r="B379" s="1"/>
      <c r="C379" s="83"/>
      <c r="D379" s="39"/>
      <c r="E379" s="57"/>
      <c r="F379" s="62"/>
      <c r="G379" s="38"/>
      <c r="H379" s="39"/>
      <c r="I379" s="59"/>
      <c r="J379" s="55"/>
      <c r="K379" s="38"/>
      <c r="L379" s="39"/>
      <c r="M379" s="59"/>
      <c r="N379" s="55"/>
    </row>
    <row r="380" spans="1:14" customFormat="1" ht="15" customHeight="1" x14ac:dyDescent="0.25">
      <c r="A380" s="70"/>
      <c r="B380" s="1"/>
      <c r="C380" s="83"/>
      <c r="D380" s="39"/>
      <c r="E380" s="57"/>
      <c r="F380" s="62"/>
      <c r="G380" s="38"/>
      <c r="H380" s="39"/>
      <c r="I380" s="59"/>
      <c r="J380" s="55"/>
      <c r="K380" s="38"/>
      <c r="L380" s="39"/>
      <c r="M380" s="59"/>
      <c r="N380" s="55"/>
    </row>
    <row r="381" spans="1:14" customFormat="1" ht="15" customHeight="1" x14ac:dyDescent="0.25">
      <c r="A381" s="70"/>
      <c r="B381" s="1"/>
      <c r="C381" s="83"/>
      <c r="D381" s="39"/>
      <c r="E381" s="57"/>
      <c r="F381" s="62"/>
      <c r="G381" s="38"/>
      <c r="H381" s="39"/>
      <c r="I381" s="59"/>
      <c r="J381" s="55"/>
      <c r="K381" s="38"/>
      <c r="L381" s="39"/>
      <c r="M381" s="59"/>
      <c r="N381" s="55"/>
    </row>
    <row r="382" spans="1:14" customFormat="1" ht="15" customHeight="1" x14ac:dyDescent="0.25">
      <c r="A382" s="70"/>
      <c r="B382" s="1"/>
      <c r="C382" s="83"/>
      <c r="D382" s="39"/>
      <c r="E382" s="57"/>
      <c r="F382" s="62"/>
      <c r="G382" s="38"/>
      <c r="H382" s="39"/>
      <c r="I382" s="59"/>
      <c r="J382" s="55"/>
      <c r="K382" s="38"/>
      <c r="L382" s="39"/>
      <c r="M382" s="59"/>
      <c r="N382" s="55"/>
    </row>
    <row r="383" spans="1:14" customFormat="1" ht="15" customHeight="1" x14ac:dyDescent="0.25">
      <c r="A383" s="70"/>
      <c r="B383" s="1"/>
      <c r="C383" s="83"/>
      <c r="D383" s="39"/>
      <c r="E383" s="57"/>
      <c r="F383" s="62"/>
      <c r="G383" s="38"/>
      <c r="H383" s="39"/>
      <c r="I383" s="59"/>
      <c r="J383" s="55"/>
      <c r="K383" s="38"/>
      <c r="L383" s="39"/>
      <c r="M383" s="59"/>
      <c r="N383" s="55"/>
    </row>
    <row r="384" spans="1:14" customFormat="1" ht="15" customHeight="1" x14ac:dyDescent="0.25">
      <c r="A384" s="70"/>
      <c r="B384" s="1"/>
      <c r="C384" s="83"/>
      <c r="D384" s="39"/>
      <c r="E384" s="57"/>
      <c r="F384" s="62"/>
      <c r="G384" s="38"/>
      <c r="H384" s="39"/>
      <c r="I384" s="59"/>
      <c r="J384" s="55"/>
      <c r="K384" s="38"/>
      <c r="L384" s="39"/>
      <c r="M384" s="59"/>
      <c r="N384" s="55"/>
    </row>
    <row r="385" spans="1:21" customFormat="1" ht="15" customHeight="1" x14ac:dyDescent="0.25">
      <c r="A385" s="70"/>
      <c r="B385" s="1"/>
      <c r="C385" s="83"/>
      <c r="D385" s="39"/>
      <c r="E385" s="57"/>
      <c r="F385" s="62"/>
      <c r="G385" s="38"/>
      <c r="H385" s="39"/>
      <c r="I385" s="59"/>
      <c r="J385" s="55"/>
      <c r="K385" s="38"/>
      <c r="L385" s="39"/>
      <c r="M385" s="59"/>
      <c r="N385" s="55"/>
    </row>
    <row r="386" spans="1:21" customFormat="1" ht="15" customHeight="1" x14ac:dyDescent="0.25">
      <c r="A386" s="70"/>
      <c r="B386" s="1"/>
      <c r="C386" s="83"/>
      <c r="D386" s="39"/>
      <c r="E386" s="57"/>
      <c r="F386" s="62"/>
      <c r="G386" s="38"/>
      <c r="H386" s="39"/>
      <c r="I386" s="59"/>
      <c r="J386" s="55"/>
      <c r="K386" s="38"/>
      <c r="L386" s="39"/>
      <c r="M386" s="59"/>
      <c r="N386" s="55"/>
    </row>
    <row r="387" spans="1:21" customFormat="1" ht="15" customHeight="1" x14ac:dyDescent="0.25">
      <c r="A387" s="70"/>
      <c r="B387" s="1"/>
      <c r="C387" s="83"/>
      <c r="D387" s="39"/>
      <c r="E387" s="57"/>
      <c r="F387" s="62"/>
      <c r="G387" s="38"/>
      <c r="H387" s="39"/>
      <c r="I387" s="59"/>
      <c r="J387" s="55"/>
      <c r="K387" s="38"/>
      <c r="L387" s="39"/>
      <c r="M387" s="59"/>
      <c r="N387" s="55"/>
    </row>
    <row r="388" spans="1:21" customFormat="1" ht="15" customHeight="1" x14ac:dyDescent="0.25">
      <c r="A388" s="70"/>
      <c r="B388" s="1"/>
      <c r="C388" s="83"/>
      <c r="D388" s="39"/>
      <c r="E388" s="57"/>
      <c r="F388" s="62"/>
      <c r="G388" s="38"/>
      <c r="H388" s="39"/>
      <c r="I388" s="59"/>
      <c r="J388" s="55"/>
      <c r="K388" s="38"/>
      <c r="L388" s="39"/>
      <c r="M388" s="59"/>
      <c r="N388" s="55"/>
    </row>
    <row r="389" spans="1:21" customFormat="1" ht="15" customHeight="1" x14ac:dyDescent="0.25">
      <c r="A389" s="70"/>
      <c r="B389" s="1"/>
      <c r="C389" s="83"/>
      <c r="D389" s="39"/>
      <c r="E389" s="57"/>
      <c r="F389" s="62"/>
      <c r="G389" s="38"/>
      <c r="H389" s="39"/>
      <c r="I389" s="59"/>
      <c r="J389" s="55"/>
      <c r="K389" s="38"/>
      <c r="L389" s="39"/>
      <c r="M389" s="59"/>
      <c r="N389" s="55"/>
    </row>
    <row r="390" spans="1:21" customFormat="1" ht="15" customHeight="1" x14ac:dyDescent="0.25">
      <c r="A390" s="70"/>
      <c r="B390" s="1"/>
      <c r="C390" s="83"/>
      <c r="D390" s="39"/>
      <c r="E390" s="57"/>
      <c r="F390" s="62"/>
      <c r="G390" s="38"/>
      <c r="H390" s="39"/>
      <c r="I390" s="59"/>
      <c r="J390" s="55"/>
      <c r="K390" s="38"/>
      <c r="L390" s="39"/>
      <c r="M390" s="59"/>
      <c r="N390" s="55"/>
    </row>
    <row r="391" spans="1:21" customFormat="1" ht="15" customHeight="1" x14ac:dyDescent="0.25">
      <c r="A391" s="70"/>
      <c r="B391" s="1"/>
      <c r="C391" s="83"/>
      <c r="D391" s="39"/>
      <c r="E391" s="57"/>
      <c r="F391" s="62"/>
      <c r="G391" s="38"/>
      <c r="H391" s="39"/>
      <c r="I391" s="59"/>
      <c r="J391" s="55"/>
      <c r="K391" s="38"/>
      <c r="L391" s="39"/>
      <c r="M391" s="59"/>
      <c r="N391" s="55"/>
    </row>
    <row r="392" spans="1:21" customFormat="1" ht="15" customHeight="1" x14ac:dyDescent="0.25">
      <c r="A392" s="70"/>
      <c r="B392" s="1"/>
      <c r="C392" s="83"/>
      <c r="D392" s="39"/>
      <c r="E392" s="57"/>
      <c r="F392" s="62"/>
      <c r="G392" s="38"/>
      <c r="H392" s="39"/>
      <c r="I392" s="59"/>
      <c r="J392" s="55"/>
      <c r="K392" s="38"/>
      <c r="L392" s="39"/>
      <c r="M392" s="59"/>
      <c r="N392" s="55"/>
    </row>
    <row r="393" spans="1:21" customFormat="1" ht="15" customHeight="1" x14ac:dyDescent="0.25">
      <c r="A393" s="70"/>
      <c r="B393" s="1"/>
      <c r="C393" s="83"/>
      <c r="D393" s="39"/>
      <c r="E393" s="57"/>
      <c r="F393" s="62"/>
      <c r="G393" s="38"/>
      <c r="H393" s="39"/>
      <c r="I393" s="59"/>
      <c r="J393" s="55"/>
      <c r="K393" s="38"/>
      <c r="L393" s="39"/>
      <c r="M393" s="59"/>
      <c r="N393" s="55"/>
    </row>
    <row r="394" spans="1:21" customFormat="1" ht="15" customHeight="1" x14ac:dyDescent="0.25">
      <c r="A394" s="70"/>
      <c r="B394" s="1"/>
      <c r="C394" s="83"/>
      <c r="D394" s="39"/>
      <c r="E394" s="57"/>
      <c r="F394" s="62"/>
      <c r="G394" s="38"/>
      <c r="H394" s="39"/>
      <c r="I394" s="59"/>
      <c r="J394" s="55"/>
      <c r="K394" s="38"/>
      <c r="L394" s="39"/>
      <c r="M394" s="59"/>
      <c r="N394" s="55"/>
    </row>
    <row r="395" spans="1:21" customFormat="1" ht="15" customHeight="1" x14ac:dyDescent="0.25">
      <c r="A395" s="70"/>
      <c r="B395" s="1"/>
      <c r="C395" s="83"/>
      <c r="D395" s="39"/>
      <c r="E395" s="57"/>
      <c r="F395" s="62"/>
      <c r="G395" s="38"/>
      <c r="H395" s="39"/>
      <c r="I395" s="59"/>
      <c r="J395" s="55"/>
      <c r="K395" s="38"/>
      <c r="L395" s="39"/>
      <c r="M395" s="59"/>
      <c r="N395" s="55"/>
    </row>
    <row r="396" spans="1:21" customFormat="1" ht="15" x14ac:dyDescent="0.25">
      <c r="A396" s="70"/>
      <c r="B396" s="1"/>
      <c r="C396" s="83"/>
      <c r="D396" s="39"/>
      <c r="E396" s="57"/>
      <c r="F396" s="62"/>
      <c r="G396" s="38"/>
      <c r="H396" s="39"/>
      <c r="I396" s="59"/>
      <c r="J396" s="55"/>
      <c r="K396" s="38"/>
      <c r="L396" s="39"/>
      <c r="M396" s="59"/>
      <c r="N396" s="55"/>
    </row>
    <row r="397" spans="1:21" customFormat="1" ht="15" customHeight="1" x14ac:dyDescent="0.25">
      <c r="A397" s="70"/>
      <c r="B397" s="1"/>
      <c r="C397" s="83"/>
      <c r="D397" s="39"/>
      <c r="E397" s="57"/>
      <c r="F397" s="62"/>
      <c r="G397" s="38"/>
      <c r="H397" s="39"/>
      <c r="I397" s="59"/>
      <c r="J397" s="55"/>
      <c r="K397" s="38"/>
      <c r="L397" s="39"/>
      <c r="M397" s="59"/>
      <c r="N397" s="55"/>
    </row>
    <row r="398" spans="1:21" s="53" customFormat="1" ht="15" x14ac:dyDescent="0.25">
      <c r="A398" s="70"/>
      <c r="B398" s="1"/>
      <c r="C398" s="83"/>
      <c r="D398" s="39"/>
      <c r="E398" s="57"/>
      <c r="F398" s="62"/>
      <c r="G398" s="38"/>
      <c r="H398" s="39"/>
      <c r="I398" s="59"/>
      <c r="J398" s="55"/>
      <c r="K398" s="38"/>
      <c r="L398" s="39"/>
      <c r="M398" s="59"/>
      <c r="N398" s="55"/>
      <c r="O398"/>
      <c r="P398"/>
      <c r="Q398"/>
      <c r="R398"/>
      <c r="S398"/>
      <c r="T398"/>
      <c r="U398"/>
    </row>
  </sheetData>
  <mergeCells count="9">
    <mergeCell ref="A5:F5"/>
    <mergeCell ref="B1:F1"/>
    <mergeCell ref="A3:A4"/>
    <mergeCell ref="B3:B4"/>
    <mergeCell ref="C3:C4"/>
    <mergeCell ref="D3:D4"/>
    <mergeCell ref="E3:E4"/>
    <mergeCell ref="F3:F4"/>
    <mergeCell ref="B2:F2"/>
  </mergeCells>
  <phoneticPr fontId="40" type="noConversion"/>
  <conditionalFormatting sqref="E254:F254">
    <cfRule type="iconSet" priority="42">
      <iconSet iconSet="3TrafficLights2">
        <cfvo type="percent" val="0"/>
        <cfvo type="percent" val="33"/>
        <cfvo type="percent" val="67"/>
      </iconSet>
    </cfRule>
  </conditionalFormatting>
  <conditionalFormatting sqref="E266:F266">
    <cfRule type="iconSet" priority="59">
      <iconSet iconSet="3TrafficLights2">
        <cfvo type="percent" val="0"/>
        <cfvo type="percent" val="33"/>
        <cfvo type="percent" val="67"/>
      </iconSet>
    </cfRule>
  </conditionalFormatting>
  <conditionalFormatting sqref="E269:F269 C269">
    <cfRule type="iconSet" priority="57">
      <iconSet iconSet="3TrafficLights2">
        <cfvo type="percent" val="0"/>
        <cfvo type="percent" val="33"/>
        <cfvo type="percent" val="67"/>
      </iconSet>
    </cfRule>
  </conditionalFormatting>
  <conditionalFormatting sqref="E295:F295 C295">
    <cfRule type="iconSet" priority="55">
      <iconSet iconSet="3TrafficLights2">
        <cfvo type="percent" val="0"/>
        <cfvo type="percent" val="33"/>
        <cfvo type="percent" val="67"/>
      </iconSet>
    </cfRule>
  </conditionalFormatting>
  <conditionalFormatting sqref="F276">
    <cfRule type="iconSet" priority="61">
      <iconSet iconSet="3TrafficLights2">
        <cfvo type="percent" val="0"/>
        <cfvo type="percent" val="33"/>
        <cfvo type="percent" val="67"/>
      </iconSet>
    </cfRule>
  </conditionalFormatting>
  <conditionalFormatting sqref="F280">
    <cfRule type="iconSet" priority="2">
      <iconSet iconSet="3TrafficLights2">
        <cfvo type="percent" val="0"/>
        <cfvo type="percent" val="33"/>
        <cfvo type="percent" val="67"/>
      </iconSet>
    </cfRule>
  </conditionalFormatting>
  <conditionalFormatting sqref="F283">
    <cfRule type="iconSet" priority="52">
      <iconSet iconSet="3TrafficLights2">
        <cfvo type="percent" val="0"/>
        <cfvo type="percent" val="33"/>
        <cfvo type="percent" val="67"/>
      </iconSet>
    </cfRule>
  </conditionalFormatting>
  <conditionalFormatting sqref="F286">
    <cfRule type="iconSet" priority="11">
      <iconSet iconSet="3TrafficLights2">
        <cfvo type="percent" val="0"/>
        <cfvo type="percent" val="33"/>
        <cfvo type="percent" val="67"/>
      </iconSet>
    </cfRule>
  </conditionalFormatting>
  <conditionalFormatting sqref="F289">
    <cfRule type="iconSet" priority="9">
      <iconSet iconSet="3TrafficLights2">
        <cfvo type="percent" val="0"/>
        <cfvo type="percent" val="33"/>
        <cfvo type="percent" val="67"/>
      </iconSet>
    </cfRule>
  </conditionalFormatting>
  <conditionalFormatting sqref="F292">
    <cfRule type="iconSet" priority="8">
      <iconSet iconSet="3TrafficLights2">
        <cfvo type="percent" val="0"/>
        <cfvo type="percent" val="33"/>
        <cfvo type="percent" val="67"/>
      </iconSet>
    </cfRule>
  </conditionalFormatting>
  <conditionalFormatting sqref="F296">
    <cfRule type="iconSet" priority="54">
      <iconSet iconSet="3TrafficLights2">
        <cfvo type="percent" val="0"/>
        <cfvo type="percent" val="33"/>
        <cfvo type="percent" val="67"/>
      </iconSet>
    </cfRule>
  </conditionalFormatting>
  <conditionalFormatting sqref="F299">
    <cfRule type="iconSet" priority="3">
      <iconSet iconSet="3TrafficLights2">
        <cfvo type="percent" val="0"/>
        <cfvo type="percent" val="33"/>
        <cfvo type="percent" val="67"/>
      </iconSet>
    </cfRule>
  </conditionalFormatting>
  <conditionalFormatting sqref="F302">
    <cfRule type="iconSet" priority="33">
      <iconSet iconSet="3TrafficLights2">
        <cfvo type="percent" val="0"/>
        <cfvo type="percent" val="33"/>
        <cfvo type="percent" val="67"/>
      </iconSet>
    </cfRule>
  </conditionalFormatting>
  <conditionalFormatting sqref="F305">
    <cfRule type="iconSet" priority="1">
      <iconSet iconSet="3TrafficLights2">
        <cfvo type="percent" val="0"/>
        <cfvo type="percent" val="33"/>
        <cfvo type="percent" val="67"/>
      </iconSet>
    </cfRule>
  </conditionalFormatting>
  <conditionalFormatting sqref="F309">
    <cfRule type="iconSet" priority="32">
      <iconSet iconSet="3TrafficLights2">
        <cfvo type="percent" val="0"/>
        <cfvo type="percent" val="33"/>
        <cfvo type="percent" val="67"/>
      </iconSet>
    </cfRule>
  </conditionalFormatting>
  <printOptions horizontalCentered="1"/>
  <pageMargins left="0.43307086614173229" right="0.43307086614173229" top="0.94488188976377963" bottom="0.94488188976377963" header="0.51181102362204722" footer="0.51181102362204722"/>
  <pageSetup paperSize="9" scale="79" fitToHeight="0" orientation="portrait" r:id="rId1"/>
  <headerFooter>
    <oddHeader>&amp;L&amp;"Arial,Normal"&amp;9MCI Thermiques&amp;R&amp;G</oddHeader>
    <oddFooter>&amp;L&amp;"Arial,Normal"&amp;9Lot 07 : Chauffage, VMC, Plomberie&amp;C&amp;"Arial,Normal"&amp;9DCE - Ind 2 - Janvier 2026&amp;R&amp;"Arial,Gras"&amp;9
Page &amp;P/&amp;N</oddFooter>
  </headerFooter>
  <rowBreaks count="6" manualBreakCount="6">
    <brk id="47" max="5" man="1"/>
    <brk id="134" max="5" man="1"/>
    <brk id="177" max="5" man="1"/>
    <brk id="225" max="5" man="1"/>
    <brk id="274" max="5" man="1"/>
    <brk id="314" max="5"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84B13BBE726CF4EAE55FCF1ACA4BFD0" ma:contentTypeVersion="18" ma:contentTypeDescription="Crée un document." ma:contentTypeScope="" ma:versionID="c3ec96f6772f167e5d25928bc994a353">
  <xsd:schema xmlns:xsd="http://www.w3.org/2001/XMLSchema" xmlns:xs="http://www.w3.org/2001/XMLSchema" xmlns:p="http://schemas.microsoft.com/office/2006/metadata/properties" xmlns:ns2="38400881-033d-451d-9691-60ebb8e1faa9" xmlns:ns3="93894e34-cfe8-42f1-a0d7-b92cf4e36d60" targetNamespace="http://schemas.microsoft.com/office/2006/metadata/properties" ma:root="true" ma:fieldsID="a35aa7a2797334d943c190e65fd5a9ef" ns2:_="" ns3:_="">
    <xsd:import namespace="38400881-033d-451d-9691-60ebb8e1faa9"/>
    <xsd:import namespace="93894e34-cfe8-42f1-a0d7-b92cf4e36d6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AutoKeyPoints" minOccurs="0"/>
                <xsd:element ref="ns3:MediaServiceKeyPoints" minOccurs="0"/>
                <xsd:element ref="ns3:MediaServiceOCR" minOccurs="0"/>
                <xsd:element ref="ns3:MediaServiceLocation"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8400881-033d-451d-9691-60ebb8e1faa9"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19868eda-4748-4502-8295-14bc5da3fcac}" ma:internalName="TaxCatchAll" ma:showField="CatchAllData" ma:web="38400881-033d-451d-9691-60ebb8e1faa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3894e34-cfe8-42f1-a0d7-b92cf4e36d6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3d00627d-7c51-46f2-ab7b-b050228c979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894e34-cfe8-42f1-a0d7-b92cf4e36d60">
      <Terms xmlns="http://schemas.microsoft.com/office/infopath/2007/PartnerControls"/>
    </lcf76f155ced4ddcb4097134ff3c332f>
    <TaxCatchAll xmlns="38400881-033d-451d-9691-60ebb8e1faa9" xsi:nil="true"/>
  </documentManagement>
</p:properties>
</file>

<file path=customXml/itemProps1.xml><?xml version="1.0" encoding="utf-8"?>
<ds:datastoreItem xmlns:ds="http://schemas.openxmlformats.org/officeDocument/2006/customXml" ds:itemID="{B25883CA-022B-4DEC-8507-D4B046C30C03}"/>
</file>

<file path=customXml/itemProps2.xml><?xml version="1.0" encoding="utf-8"?>
<ds:datastoreItem xmlns:ds="http://schemas.openxmlformats.org/officeDocument/2006/customXml" ds:itemID="{0F8774BA-0A05-4470-A135-C19C0274F70B}"/>
</file>

<file path=customXml/itemProps3.xml><?xml version="1.0" encoding="utf-8"?>
<ds:datastoreItem xmlns:ds="http://schemas.openxmlformats.org/officeDocument/2006/customXml" ds:itemID="{C70974C6-FE08-4814-B2B2-2F672690ABB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11</vt:i4>
      </vt:variant>
    </vt:vector>
  </HeadingPairs>
  <TitlesOfParts>
    <vt:vector size="14" baseType="lpstr">
      <vt:lpstr>Garde</vt:lpstr>
      <vt:lpstr>RECAP</vt:lpstr>
      <vt:lpstr>CDB</vt:lpstr>
      <vt:lpstr>CDB!_Toc210552005</vt:lpstr>
      <vt:lpstr>RECAP!_Toc210552005</vt:lpstr>
      <vt:lpstr>CDB!Impression_des_titres</vt:lpstr>
      <vt:lpstr>CDB!Print_Area</vt:lpstr>
      <vt:lpstr>Garde!Print_Area</vt:lpstr>
      <vt:lpstr>RECAP!Print_Area</vt:lpstr>
      <vt:lpstr>CDB!Print_Titles</vt:lpstr>
      <vt:lpstr>RECAP!Print_Titles</vt:lpstr>
      <vt:lpstr>CDB!Zone_d_impression</vt:lpstr>
      <vt:lpstr>Garde!Zone_d_impression</vt:lpstr>
      <vt:lpstr>RECAP!Zone_d_impression</vt:lpstr>
    </vt:vector>
  </TitlesOfParts>
  <Company>MCI THERMIQUES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Stéphane GRANGE</dc:creator>
  <cp:lastModifiedBy>Matthieu GEOFFROY</cp:lastModifiedBy>
  <cp:lastPrinted>2026-01-13T10:55:30Z</cp:lastPrinted>
  <dcterms:created xsi:type="dcterms:W3CDTF">2008-10-06T14:15:18Z</dcterms:created>
  <dcterms:modified xsi:type="dcterms:W3CDTF">2026-01-19T09:49:14Z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0x010100B84B13BBE726CF4EAE55FCF1ACA4BFD0</vt:lpwstr>
  </property>
</Properties>
</file>